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0" activeTab="18"/>
  </bookViews>
  <sheets>
    <sheet name="ритмическая мозайка " sheetId="4" r:id="rId1"/>
    <sheet name="художественный труд" sheetId="5" r:id="rId2"/>
    <sheet name="ИЗО" sheetId="6" r:id="rId3"/>
    <sheet name="волшебный звук" sheetId="7" r:id="rId4"/>
    <sheet name="ансамбль" sheetId="8" r:id="rId5"/>
    <sheet name="праздник" sheetId="9" r:id="rId6"/>
    <sheet name="анг.язык " sheetId="10" r:id="rId7"/>
    <sheet name="сенсорное развитие " sheetId="11" r:id="rId8"/>
    <sheet name="СИРС" sheetId="12" r:id="rId9"/>
    <sheet name="Кроха" sheetId="13" r:id="rId10"/>
    <sheet name=" играя-читаем " sheetId="14" r:id="rId11"/>
    <sheet name="шахматы " sheetId="15" r:id="rId12"/>
    <sheet name="робототехника " sheetId="16" r:id="rId13"/>
    <sheet name="спорт" sheetId="17" r:id="rId14"/>
    <sheet name="тико" sheetId="18" r:id="rId15"/>
    <sheet name="юный исследователь " sheetId="19" r:id="rId16"/>
    <sheet name="экологическая лаборатория" sheetId="20" r:id="rId17"/>
    <sheet name="топотушки " sheetId="21" r:id="rId18"/>
    <sheet name="волшебный бисер " sheetId="22" r:id="rId19"/>
    <sheet name="Лист1" sheetId="1" r:id="rId20"/>
    <sheet name="Лист2" sheetId="2" r:id="rId21"/>
    <sheet name="Лист3" sheetId="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Area" localSheetId="10">' играя-читаем '!$A$4:$G$26</definedName>
    <definedName name="_xlnm.Print_Area" localSheetId="6">'анг.язык '!$A$4:$G$26</definedName>
    <definedName name="_xlnm.Print_Area" localSheetId="4">ансамбль!$A$4:$G$26</definedName>
    <definedName name="_xlnm.Print_Area" localSheetId="18">'волшебный бисер '!$A$4:$G$26</definedName>
    <definedName name="_xlnm.Print_Area" localSheetId="3">'волшебный звук'!$A$4:$G$26</definedName>
    <definedName name="_xlnm.Print_Area" localSheetId="2">ИЗО!$A$4:$G$26</definedName>
    <definedName name="_xlnm.Print_Area" localSheetId="9">Кроха!$A$4:$G$26</definedName>
    <definedName name="_xlnm.Print_Area" localSheetId="5">праздник!$A$4:$G$26</definedName>
    <definedName name="_xlnm.Print_Area" localSheetId="0">'ритмическая мозайка '!$A$4:$G$26</definedName>
    <definedName name="_xlnm.Print_Area" localSheetId="12">'робототехника '!$A$4:$G$26</definedName>
    <definedName name="_xlnm.Print_Area" localSheetId="7">'сенсорное развитие '!$A$4:$G$26</definedName>
    <definedName name="_xlnm.Print_Area" localSheetId="8">СИРС!$A$4:$G$26</definedName>
    <definedName name="_xlnm.Print_Area" localSheetId="13">спорт!$A$4:$G$26</definedName>
    <definedName name="_xlnm.Print_Area" localSheetId="14">тико!$A$4:$G$26</definedName>
    <definedName name="_xlnm.Print_Area" localSheetId="17">'топотушки '!$A$4:$G$26</definedName>
    <definedName name="_xlnm.Print_Area" localSheetId="1">'художественный труд'!$A$4:$G$26</definedName>
    <definedName name="_xlnm.Print_Area" localSheetId="11">'шахматы '!$A$4:$G$26</definedName>
    <definedName name="_xlnm.Print_Area" localSheetId="16">'экологическая лаборатория'!$A$4:$G$26</definedName>
    <definedName name="_xlnm.Print_Area" localSheetId="15">'юный исследователь '!$A$4:$G$26</definedName>
  </definedNames>
  <calcPr calcId="124519"/>
</workbook>
</file>

<file path=xl/calcChain.xml><?xml version="1.0" encoding="utf-8"?>
<calcChain xmlns="http://schemas.openxmlformats.org/spreadsheetml/2006/main">
  <c r="B24" i="22"/>
  <c r="F15"/>
  <c r="E15"/>
  <c r="F14"/>
  <c r="E14"/>
  <c r="F12"/>
  <c r="E12"/>
  <c r="E16" s="1"/>
  <c r="F16" s="1"/>
  <c r="B24" i="21"/>
  <c r="F15"/>
  <c r="E15"/>
  <c r="F14"/>
  <c r="E14"/>
  <c r="F12"/>
  <c r="E12"/>
  <c r="E16" s="1"/>
  <c r="F16" s="1"/>
  <c r="B24" i="20"/>
  <c r="F15"/>
  <c r="E15"/>
  <c r="F14"/>
  <c r="E14"/>
  <c r="F12"/>
  <c r="E12"/>
  <c r="E16" s="1"/>
  <c r="F16" s="1"/>
  <c r="B24" i="19"/>
  <c r="F15"/>
  <c r="E15"/>
  <c r="F14"/>
  <c r="E14"/>
  <c r="F12"/>
  <c r="E12"/>
  <c r="E16" s="1"/>
  <c r="F16" s="1"/>
  <c r="B24" i="18"/>
  <c r="F15"/>
  <c r="E15"/>
  <c r="F14"/>
  <c r="E14"/>
  <c r="F12"/>
  <c r="E12"/>
  <c r="E16" s="1"/>
  <c r="F16" s="1"/>
  <c r="B24" i="17"/>
  <c r="F15"/>
  <c r="E15"/>
  <c r="F14"/>
  <c r="E14"/>
  <c r="F12"/>
  <c r="E12"/>
  <c r="E16" s="1"/>
  <c r="F16" s="1"/>
  <c r="B24" i="16"/>
  <c r="F15"/>
  <c r="E15"/>
  <c r="F14"/>
  <c r="E14"/>
  <c r="F12"/>
  <c r="E12"/>
  <c r="E16" s="1"/>
  <c r="F16" s="1"/>
  <c r="B24" i="15"/>
  <c r="F15"/>
  <c r="E15"/>
  <c r="F14"/>
  <c r="E14"/>
  <c r="F12"/>
  <c r="E12"/>
  <c r="E16" s="1"/>
  <c r="F16" s="1"/>
  <c r="B24" i="14"/>
  <c r="E15"/>
  <c r="F15" s="1"/>
  <c r="E14"/>
  <c r="F14" s="1"/>
  <c r="E12"/>
  <c r="B24" i="13"/>
  <c r="E16"/>
  <c r="F16" s="1"/>
  <c r="F15"/>
  <c r="E15"/>
  <c r="F14"/>
  <c r="E14"/>
  <c r="E13"/>
  <c r="F13" s="1"/>
  <c r="F12"/>
  <c r="E12"/>
  <c r="E17" s="1"/>
  <c r="B24" i="12"/>
  <c r="E15"/>
  <c r="F15" s="1"/>
  <c r="F14"/>
  <c r="E14"/>
  <c r="E12"/>
  <c r="B24" i="11"/>
  <c r="F15"/>
  <c r="E15"/>
  <c r="F14"/>
  <c r="E14"/>
  <c r="F12"/>
  <c r="E12"/>
  <c r="E16" s="1"/>
  <c r="F16" s="1"/>
  <c r="B24" i="10"/>
  <c r="E15"/>
  <c r="F15" s="1"/>
  <c r="F14"/>
  <c r="E14"/>
  <c r="E12"/>
  <c r="B24" i="9"/>
  <c r="F16"/>
  <c r="E16"/>
  <c r="F15"/>
  <c r="E15"/>
  <c r="F14"/>
  <c r="E14"/>
  <c r="F12"/>
  <c r="F17" s="1"/>
  <c r="E12"/>
  <c r="E13" s="1"/>
  <c r="F13" s="1"/>
  <c r="B24" i="8"/>
  <c r="F15"/>
  <c r="E15"/>
  <c r="F14"/>
  <c r="E14"/>
  <c r="F12"/>
  <c r="E12"/>
  <c r="E16" s="1"/>
  <c r="F16" s="1"/>
  <c r="B24" i="7"/>
  <c r="F16"/>
  <c r="E16"/>
  <c r="E15"/>
  <c r="F15" s="1"/>
  <c r="F14"/>
  <c r="E14"/>
  <c r="F13"/>
  <c r="E13"/>
  <c r="E12"/>
  <c r="E17" s="1"/>
  <c r="B24" i="6"/>
  <c r="F15"/>
  <c r="E15"/>
  <c r="F14"/>
  <c r="E14"/>
  <c r="F12"/>
  <c r="E12"/>
  <c r="E16" s="1"/>
  <c r="F16" s="1"/>
  <c r="B24" i="5"/>
  <c r="E16"/>
  <c r="F16" s="1"/>
  <c r="F15"/>
  <c r="E15"/>
  <c r="F14"/>
  <c r="E14"/>
  <c r="F13"/>
  <c r="E13"/>
  <c r="F12"/>
  <c r="E12"/>
  <c r="B24" i="4"/>
  <c r="E15"/>
  <c r="F15" s="1"/>
  <c r="E14"/>
  <c r="F14" s="1"/>
  <c r="E12"/>
  <c r="E17" i="22" l="1"/>
  <c r="E13"/>
  <c r="F13" s="1"/>
  <c r="F17" s="1"/>
  <c r="E17" i="21"/>
  <c r="E13"/>
  <c r="F13" s="1"/>
  <c r="F17" s="1"/>
  <c r="E17" i="20"/>
  <c r="E13"/>
  <c r="F13" s="1"/>
  <c r="F17" s="1"/>
  <c r="E17" i="19"/>
  <c r="E13"/>
  <c r="F13" s="1"/>
  <c r="F17" s="1"/>
  <c r="E17" i="18"/>
  <c r="E13"/>
  <c r="F13" s="1"/>
  <c r="F17" s="1"/>
  <c r="E17" i="17"/>
  <c r="E13"/>
  <c r="F13" s="1"/>
  <c r="F17" s="1"/>
  <c r="E17" i="16"/>
  <c r="E13"/>
  <c r="F13" s="1"/>
  <c r="F17" s="1"/>
  <c r="E17" i="15"/>
  <c r="E13"/>
  <c r="F13" s="1"/>
  <c r="F17" s="1"/>
  <c r="E13" i="14"/>
  <c r="F13" s="1"/>
  <c r="E16"/>
  <c r="F16" s="1"/>
  <c r="F12"/>
  <c r="E19" i="13"/>
  <c r="E20" s="1"/>
  <c r="F17"/>
  <c r="E13" i="12"/>
  <c r="F13" s="1"/>
  <c r="E16"/>
  <c r="F16" s="1"/>
  <c r="F12"/>
  <c r="E17" i="11"/>
  <c r="E13"/>
  <c r="F13" s="1"/>
  <c r="F17" s="1"/>
  <c r="E13" i="10"/>
  <c r="F13" s="1"/>
  <c r="E16"/>
  <c r="F16" s="1"/>
  <c r="F12"/>
  <c r="F19" i="9"/>
  <c r="F20" s="1"/>
  <c r="F21" s="1"/>
  <c r="F22" s="1"/>
  <c r="E17"/>
  <c r="E17" i="8"/>
  <c r="E13"/>
  <c r="F13" s="1"/>
  <c r="F17" s="1"/>
  <c r="E19" i="7"/>
  <c r="E20" s="1"/>
  <c r="F12"/>
  <c r="F17" s="1"/>
  <c r="E13" i="6"/>
  <c r="F13" s="1"/>
  <c r="F17" s="1"/>
  <c r="F17" i="5"/>
  <c r="F19" s="1"/>
  <c r="E17"/>
  <c r="E19" s="1"/>
  <c r="E20" s="1"/>
  <c r="E13" i="4"/>
  <c r="F13" s="1"/>
  <c r="E16"/>
  <c r="F16" s="1"/>
  <c r="F12"/>
  <c r="F19" i="22" l="1"/>
  <c r="F20" s="1"/>
  <c r="F21" s="1"/>
  <c r="F22" s="1"/>
  <c r="E20"/>
  <c r="E19"/>
  <c r="F19" i="21"/>
  <c r="F20" s="1"/>
  <c r="F21" s="1"/>
  <c r="F22" s="1"/>
  <c r="E20"/>
  <c r="E19"/>
  <c r="F20" i="20"/>
  <c r="F21" s="1"/>
  <c r="F22" s="1"/>
  <c r="F19"/>
  <c r="E19"/>
  <c r="E20" s="1"/>
  <c r="F19" i="19"/>
  <c r="F20" s="1"/>
  <c r="F21" s="1"/>
  <c r="F22" s="1"/>
  <c r="E19"/>
  <c r="E20" s="1"/>
  <c r="F19" i="18"/>
  <c r="F20" s="1"/>
  <c r="F21" s="1"/>
  <c r="F22" s="1"/>
  <c r="E20"/>
  <c r="E19"/>
  <c r="F20" i="17"/>
  <c r="F21" s="1"/>
  <c r="F22" s="1"/>
  <c r="F19"/>
  <c r="E19"/>
  <c r="E20" s="1"/>
  <c r="F19" i="16"/>
  <c r="F20" s="1"/>
  <c r="F21" s="1"/>
  <c r="F22" s="1"/>
  <c r="E19"/>
  <c r="E20" s="1"/>
  <c r="F19" i="15"/>
  <c r="F20" s="1"/>
  <c r="F21" s="1"/>
  <c r="F22" s="1"/>
  <c r="E19"/>
  <c r="E20" s="1"/>
  <c r="E17" i="14"/>
  <c r="F17"/>
  <c r="F19" i="13"/>
  <c r="F20" s="1"/>
  <c r="F21" s="1"/>
  <c r="F22" s="1"/>
  <c r="E17" i="12"/>
  <c r="F17"/>
  <c r="F19" i="11"/>
  <c r="F20" s="1"/>
  <c r="F21" s="1"/>
  <c r="F22" s="1"/>
  <c r="E19"/>
  <c r="E20" s="1"/>
  <c r="E17" i="10"/>
  <c r="E19" s="1"/>
  <c r="E20" s="1"/>
  <c r="F17"/>
  <c r="E19" i="9"/>
  <c r="E20" s="1"/>
  <c r="F19" i="8"/>
  <c r="F20" s="1"/>
  <c r="F21" s="1"/>
  <c r="F22" s="1"/>
  <c r="E19"/>
  <c r="E20" s="1"/>
  <c r="F20" i="5"/>
  <c r="F21" s="1"/>
  <c r="F22" s="1"/>
  <c r="F19" i="7"/>
  <c r="F20" s="1"/>
  <c r="F21" s="1"/>
  <c r="F22" s="1"/>
  <c r="F19" i="6"/>
  <c r="F20" s="1"/>
  <c r="F21" s="1"/>
  <c r="F22" s="1"/>
  <c r="E17"/>
  <c r="F17" i="4"/>
  <c r="E17"/>
  <c r="E19" i="14" l="1"/>
  <c r="E20" s="1"/>
  <c r="F19"/>
  <c r="F20" s="1"/>
  <c r="F21" s="1"/>
  <c r="F22" s="1"/>
  <c r="E19" i="12"/>
  <c r="E20" s="1"/>
  <c r="F19"/>
  <c r="F20" s="1"/>
  <c r="F21" s="1"/>
  <c r="F22" s="1"/>
  <c r="F19" i="10"/>
  <c r="F20" s="1"/>
  <c r="F21" s="1"/>
  <c r="F22" s="1"/>
  <c r="E19" i="6"/>
  <c r="E20" s="1"/>
  <c r="E19" i="4"/>
  <c r="E20" s="1"/>
  <c r="F19"/>
  <c r="F20" s="1"/>
  <c r="F21" s="1"/>
  <c r="F22" s="1"/>
</calcChain>
</file>

<file path=xl/sharedStrings.xml><?xml version="1.0" encoding="utf-8"?>
<sst xmlns="http://schemas.openxmlformats.org/spreadsheetml/2006/main" count="608" uniqueCount="46">
  <si>
    <t>Смета расходов по платной образовательной услуге:</t>
  </si>
  <si>
    <t xml:space="preserve"> Проведение занятий по развитию музыкально-ритмических способностей детей «Ритмическая мозаика» </t>
  </si>
  <si>
    <t>кол-во воспитанников</t>
  </si>
  <si>
    <t xml:space="preserve">кол-во занятий в месяц </t>
  </si>
  <si>
    <t>№ п/п</t>
  </si>
  <si>
    <t>Наименование статей расходов</t>
  </si>
  <si>
    <t>Ед. измерения</t>
  </si>
  <si>
    <t>Сумма расходов за 1 занятие на группу</t>
  </si>
  <si>
    <t>Сумма расходов за 1 занятие на 1 чел.</t>
  </si>
  <si>
    <t xml:space="preserve">Заработная плата персонала, оказывающего платную образовательную услугу </t>
  </si>
  <si>
    <t>руб.</t>
  </si>
  <si>
    <t>Начисления на выплаты по оплате труда</t>
  </si>
  <si>
    <t>Затраты на материалы</t>
  </si>
  <si>
    <t>Амортизация основных средств, используемых при оказании платной образовательной услуги</t>
  </si>
  <si>
    <t>Накладные расходы   k = 0,54</t>
  </si>
  <si>
    <t>Себестоимость услуги</t>
  </si>
  <si>
    <t>Рентабельность</t>
  </si>
  <si>
    <t>%</t>
  </si>
  <si>
    <t>Плановая прибыль</t>
  </si>
  <si>
    <t>Полная стоимость услуги</t>
  </si>
  <si>
    <t>Полная стоимость услуги с округлением на 1 занятие</t>
  </si>
  <si>
    <t>Полная стоимость услуги с округлением в месяц</t>
  </si>
  <si>
    <t>тел.7-48-05</t>
  </si>
  <si>
    <t>по платной услуге: Проведение занятий по развитию изобразительных способностей  детей с помощью нетрадиционных техник «Художественный труд»</t>
  </si>
  <si>
    <t>по платной услуге: Проведение занятий по развитию изобразительных способностей детей с помощью нетрадиционных техник рисования «Изобразительное искусство»</t>
  </si>
  <si>
    <t>по платной услуге: Проведение индивидуальных занятий по коррекции речи  с учителем-логопедом «Волшебный звук»</t>
  </si>
  <si>
    <t>Накладные расходы  ( расчетным методом)</t>
  </si>
  <si>
    <t>по платной услуге: Проведение занятий по развитию вокальных способностей детей (ансамбль) «Веселые нотки для детей»</t>
  </si>
  <si>
    <t>Организация детских праздников «Праздник каждый день»</t>
  </si>
  <si>
    <t>Накладные расходы (расчетным методом)</t>
  </si>
  <si>
    <t>тел.72945</t>
  </si>
  <si>
    <t>по платной услуге: Проведение занятий по изучению иностранного языка «Веселый английский для детей»</t>
  </si>
  <si>
    <t>Проведение занятий по сенсорному развитию, развитию мелкой моторики (дополнительные занятия в сенсорной комнате)</t>
  </si>
  <si>
    <t>Проведение развивающих занятий (развитие познавательных способностей детей по СИРС - системе интенсивного развития способностей)</t>
  </si>
  <si>
    <t>Проведение занятий в группе кратковременного пребывания «Кроха» (адаптационная)</t>
  </si>
  <si>
    <t xml:space="preserve">Затраты на питание </t>
  </si>
  <si>
    <t>Накладные расходы  (расчетным методом)</t>
  </si>
  <si>
    <t>по платной услуге: Проведение занятий по раннему обучению чтению «Играя-читаем»</t>
  </si>
  <si>
    <t>по платной услуге: Проведение занятий по шахматам «Обучение детей игре в шахматы»</t>
  </si>
  <si>
    <t>по платной услуге: Проведение занятий по легоконструированию «Робототехника»</t>
  </si>
  <si>
    <t>по платной услуге: Проведение занятий с элементами спорта по физическому развитию детей «Обучение детей подвижным играм с элементами спорта»</t>
  </si>
  <si>
    <t>по платной услуге: Проведение занятий по проекто-исследовательской деятельности «Объемная модель» (ТИКО-конструктор)</t>
  </si>
  <si>
    <t>по платной услуге: Проведение занятий по проекто-исследовательской деятельности «Юный исследователь»</t>
  </si>
  <si>
    <t>по платной услуге: Проведение занятий по экспериментальной деятельности «Экологическая лаборатория»</t>
  </si>
  <si>
    <t>по платной услуге:Проведение занятий по развитию  музыкально-ритмических способностей детей раннего возраста  «Топотушки»</t>
  </si>
  <si>
    <t>по платной услуге: Проведение занятий по развитию изобразительных способностей детей с помощью нетрадиционных техник «Волшебный бисер»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</si>
</sst>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(* #,##0.00_);_(* \(#,##0.00\);_(* &quot;-&quot;??_);_(@_)"/>
  </numFmts>
  <fonts count="7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5" fillId="0" borderId="0" xfId="1" applyFont="1" applyFill="1"/>
    <xf numFmtId="0" fontId="2" fillId="0" borderId="0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/>
    <xf numFmtId="2" fontId="5" fillId="0" borderId="0" xfId="1" applyNumberFormat="1" applyFont="1" applyFill="1"/>
    <xf numFmtId="0" fontId="2" fillId="2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left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2" fillId="0" borderId="0" xfId="1" applyNumberFormat="1" applyFont="1" applyFill="1"/>
    <xf numFmtId="0" fontId="2" fillId="0" borderId="0" xfId="1" applyFont="1"/>
    <xf numFmtId="0" fontId="5" fillId="0" borderId="0" xfId="2" applyFont="1" applyFill="1"/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2" fontId="2" fillId="0" borderId="1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5" fillId="0" borderId="0" xfId="2" applyFont="1" applyFill="1" applyBorder="1"/>
    <xf numFmtId="2" fontId="5" fillId="0" borderId="0" xfId="2" applyNumberFormat="1" applyFont="1" applyFill="1" applyBorder="1"/>
    <xf numFmtId="0" fontId="2" fillId="0" borderId="1" xfId="2" applyFont="1" applyFill="1" applyBorder="1" applyAlignment="1">
      <alignment horizontal="left" vertical="center"/>
    </xf>
    <xf numFmtId="2" fontId="5" fillId="0" borderId="0" xfId="2" applyNumberFormat="1" applyFont="1" applyFill="1"/>
    <xf numFmtId="0" fontId="2" fillId="0" borderId="0" xfId="2" applyFont="1" applyFill="1"/>
    <xf numFmtId="4" fontId="5" fillId="0" borderId="0" xfId="2" applyNumberFormat="1" applyFont="1" applyFill="1"/>
    <xf numFmtId="4" fontId="2" fillId="0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horizontal="right" vertical="center"/>
    </xf>
    <xf numFmtId="0" fontId="2" fillId="2" borderId="0" xfId="2" applyFont="1" applyFill="1"/>
    <xf numFmtId="4" fontId="5" fillId="2" borderId="0" xfId="2" applyNumberFormat="1" applyFont="1" applyFill="1"/>
    <xf numFmtId="2" fontId="5" fillId="2" borderId="0" xfId="2" applyNumberFormat="1" applyFont="1" applyFill="1"/>
    <xf numFmtId="0" fontId="2" fillId="0" borderId="3" xfId="2" applyFont="1" applyBorder="1" applyAlignment="1">
      <alignment horizontal="left" vertical="center"/>
    </xf>
    <xf numFmtId="4" fontId="2" fillId="0" borderId="1" xfId="2" applyNumberFormat="1" applyFont="1" applyBorder="1" applyAlignment="1">
      <alignment horizontal="right" vertical="center"/>
    </xf>
    <xf numFmtId="2" fontId="2" fillId="0" borderId="1" xfId="2" applyNumberFormat="1" applyFont="1" applyBorder="1" applyAlignment="1">
      <alignment horizontal="right" vertical="center"/>
    </xf>
    <xf numFmtId="0" fontId="2" fillId="0" borderId="0" xfId="2" applyFont="1"/>
    <xf numFmtId="0" fontId="5" fillId="0" borderId="0" xfId="2" applyFont="1"/>
    <xf numFmtId="3" fontId="2" fillId="0" borderId="1" xfId="2" applyNumberFormat="1" applyFont="1" applyBorder="1" applyAlignment="1">
      <alignment horizontal="right" vertical="center"/>
    </xf>
    <xf numFmtId="1" fontId="2" fillId="0" borderId="1" xfId="2" applyNumberFormat="1" applyFont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4" fontId="2" fillId="0" borderId="0" xfId="1" applyNumberFormat="1" applyFont="1"/>
    <xf numFmtId="0" fontId="5" fillId="0" borderId="0" xfId="1" applyNumberFormat="1" applyFont="1" applyFill="1"/>
    <xf numFmtId="164" fontId="5" fillId="0" borderId="0" xfId="1" applyNumberFormat="1" applyFont="1" applyFill="1"/>
    <xf numFmtId="3" fontId="2" fillId="0" borderId="0" xfId="2" applyNumberFormat="1" applyFont="1" applyAlignment="1">
      <alignment horizontal="right"/>
    </xf>
    <xf numFmtId="0" fontId="2" fillId="0" borderId="0" xfId="1" applyFont="1" applyAlignment="1">
      <alignment vertical="center"/>
    </xf>
    <xf numFmtId="4" fontId="5" fillId="0" borderId="0" xfId="1" applyNumberFormat="1" applyFont="1" applyFill="1"/>
    <xf numFmtId="0" fontId="2" fillId="2" borderId="0" xfId="1" applyFont="1" applyFill="1" applyBorder="1" applyAlignment="1">
      <alignment wrapText="1"/>
    </xf>
    <xf numFmtId="10" fontId="2" fillId="0" borderId="0" xfId="1" applyNumberFormat="1" applyFont="1"/>
  </cellXfs>
  <cellStyles count="6">
    <cellStyle name="Обычный" xfId="0" builtinId="0"/>
    <cellStyle name="Обычный 2" xfId="1"/>
    <cellStyle name="Обычный 2 2" xfId="2"/>
    <cellStyle name="Финансовый 2" xfId="3"/>
    <cellStyle name="Финансовый 3" xfId="4"/>
    <cellStyle name="Финансов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1088;&#1080;&#1090;&#1084;&#1080;&#1095;&#1077;&#1089;&#1082;&#1072;&#1103;%20&#1084;&#1086;&#1079;&#1072;&#1081;&#1082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.&#1057;&#1048;&#1056;&#105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0.&#1082;&#1088;&#1086;&#1093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1.&#1080;&#1075;&#1088;&#1072;&#1103;-&#1095;&#1080;&#1090;&#1072;&#1077;&#108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&#1096;&#1072;&#1093;&#1084;&#1072;&#1090;&#10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3.&#1083;&#1077;&#1075;&#10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4.&#1089;&#1087;&#1086;&#1088;&#109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5.&#1090;&#1080;&#1082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6.&#1102;&#1085;&#1099;&#1081;%20&#1080;&#1089;&#1089;&#1083;&#1077;&#1076;&#1086;&#1074;&#1072;&#1090;&#1077;&#1083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7.&#1101;&#1082;&#1086;&#1083;&#1086;&#1075;&#1080;&#1095;&#1077;&#1089;&#1082;&#1072;&#1103;%20&#1083;&#1072;&#1073;&#1086;&#1088;&#1072;&#1090;&#1086;&#1088;&#1080;&#110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&#1090;&#1086;&#1087;&#1086;&#1090;&#1091;&#1096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50;&#1053;&#105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19.%20&#1073;&#1080;&#1089;&#1077;&#1088;&#1086;&#1087;&#1083;&#1077;&#1090;&#1077;&#1085;&#1080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1.&#1093;&#1091;&#1076;&#1086;&#1078;&#1077;&#1089;&#1090;&#1074;&#1077;&#1085;&#1085;&#1099;&#1081;%20&#1090;&#1088;&#1091;&#10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88;&#1080;&#1089;&#1086;&#1074;&#1072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.&#1074;&#1086;&#1083;&#1096;&#1077;&#1073;&#1085;&#1099;&#1081;%20&#1079;&#1074;&#1091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.&#1072;&#1085;&#1089;&#1072;&#1084;&#1073;&#1083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.&#1087;&#1088;&#1072;&#1079;&#1076;&#1085;&#1080;&#1082;%20&#1082;&#1072;&#1078;&#1076;&#1099;&#1081;%20&#1076;&#1077;&#1085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.&#1072;&#1085;&#1075;&#1083;&#1080;&#1081;&#1089;&#1082;&#1080;&#1081;%20&#1103;&#1079;&#1099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.&#1089;&#1077;&#1085;&#1089;&#1086;&#1088;&#1085;&#1086;&#1077;%20&#1088;&#1072;&#1079;&#1074;&#1080;&#1090;&#1080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  <sheetName val="Лист1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283.5</v>
          </cell>
        </row>
      </sheetData>
      <sheetData sheetId="3">
        <row r="12">
          <cell r="G12">
            <v>0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мин. прибыль"/>
      <sheetName val="амортизационные отчисления"/>
      <sheetName val="Лист1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 refreshError="1"/>
      <sheetData sheetId="4">
        <row r="12">
          <cell r="G12">
            <v>0</v>
          </cell>
        </row>
      </sheetData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зар.плата тех.перс"/>
      <sheetName val="мат.затраты"/>
      <sheetName val="Расчет ком"/>
      <sheetName val="мин. прибыль"/>
      <sheetName val="амортизационные отчисления"/>
    </sheetNames>
    <sheetDataSet>
      <sheetData sheetId="0"/>
      <sheetData sheetId="1">
        <row r="18">
          <cell r="K18">
            <v>1688.6413630229415</v>
          </cell>
        </row>
        <row r="22">
          <cell r="B22" t="str">
            <v>исп.Спехина И.А.</v>
          </cell>
        </row>
      </sheetData>
      <sheetData sheetId="2">
        <row r="17">
          <cell r="AP17">
            <v>132.61012145748987</v>
          </cell>
        </row>
      </sheetData>
      <sheetData sheetId="3">
        <row r="13">
          <cell r="F13">
            <v>50</v>
          </cell>
        </row>
      </sheetData>
      <sheetData sheetId="4">
        <row r="107">
          <cell r="G107">
            <v>747.48179999999991</v>
          </cell>
        </row>
      </sheetData>
      <sheetData sheetId="5" refreshError="1"/>
      <sheetData sheetId="6">
        <row r="12">
          <cell r="G12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220.5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мин. прибыль"/>
      <sheetName val="амортизационные отчисления"/>
      <sheetName val="Лист2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 refreshError="1"/>
      <sheetData sheetId="4">
        <row r="12">
          <cell r="G12">
            <v>0</v>
          </cell>
        </row>
      </sheetData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74.25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292.5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5">
          <cell r="F15">
            <v>450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  <sheetName val="Лист1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4">
          <cell r="F14">
            <v>570</v>
          </cell>
        </row>
      </sheetData>
      <sheetData sheetId="3">
        <row r="12">
          <cell r="G12">
            <v>0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763.75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  <sheetName val="Лист1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572.5</v>
          </cell>
        </row>
      </sheetData>
      <sheetData sheetId="3">
        <row r="12">
          <cell r="G12">
            <v>0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-т накл.расходов общий юг"/>
      <sheetName val="накл.расходы 2016 юг"/>
      <sheetName val="данные для к.н.р. юг"/>
    </sheetNames>
    <sheetDataSet>
      <sheetData sheetId="0">
        <row r="22">
          <cell r="I22">
            <v>0.54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мин. прибыль 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4">
          <cell r="F14">
            <v>750</v>
          </cell>
        </row>
      </sheetData>
      <sheetData sheetId="3"/>
      <sheetData sheetId="4">
        <row r="12">
          <cell r="G1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4">
          <cell r="F14">
            <v>793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5">
          <cell r="K15">
            <v>482.47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681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Расчет ком"/>
      <sheetName val="мин. прибыль "/>
      <sheetName val="амортизационные отчисления"/>
    </sheetNames>
    <sheetDataSet>
      <sheetData sheetId="0"/>
      <sheetData sheetId="1">
        <row r="15">
          <cell r="K15">
            <v>434.22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>
        <row r="107">
          <cell r="G107">
            <v>24.231133333333332</v>
          </cell>
        </row>
      </sheetData>
      <sheetData sheetId="4" refreshError="1"/>
      <sheetData sheetId="5">
        <row r="12">
          <cell r="G1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мин. прибыль "/>
      <sheetName val="амортизационные отчисления"/>
    </sheetNames>
    <sheetDataSet>
      <sheetData sheetId="0"/>
      <sheetData sheetId="1">
        <row r="15">
          <cell r="K15">
            <v>482.48</v>
          </cell>
        </row>
        <row r="19">
          <cell r="B19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 refreshError="1"/>
      <sheetData sheetId="4">
        <row r="12">
          <cell r="G12">
            <v>22.49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Расчет ком"/>
      <sheetName val="мин. прибыль"/>
      <sheetName val="амортизационные отчисления"/>
    </sheetNames>
    <sheetDataSet>
      <sheetData sheetId="0"/>
      <sheetData sheetId="1">
        <row r="16">
          <cell r="K16">
            <v>1929.8758434547904</v>
          </cell>
        </row>
        <row r="20">
          <cell r="B20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>
        <row r="107">
          <cell r="G107">
            <v>7.9881999999999991</v>
          </cell>
        </row>
      </sheetData>
      <sheetData sheetId="4" refreshError="1"/>
      <sheetData sheetId="5">
        <row r="12">
          <cell r="G1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мин. прибыль"/>
      <sheetName val="амортизационные отчисления"/>
    </sheetNames>
    <sheetDataSet>
      <sheetData sheetId="0"/>
      <sheetData sheetId="1">
        <row r="16">
          <cell r="K16">
            <v>482.46896086369759</v>
          </cell>
        </row>
        <row r="20">
          <cell r="B20" t="str">
            <v>исп.Спехина И.А.</v>
          </cell>
        </row>
      </sheetData>
      <sheetData sheetId="2">
        <row r="13">
          <cell r="F13">
            <v>0</v>
          </cell>
        </row>
      </sheetData>
      <sheetData sheetId="3" refreshError="1"/>
      <sheetData sheetId="4">
        <row r="12">
          <cell r="G1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ар.плата педагог"/>
      <sheetName val="мат.затраты"/>
      <sheetName val="амортизационные отчисления"/>
    </sheetNames>
    <sheetDataSet>
      <sheetData sheetId="0"/>
      <sheetData sheetId="1">
        <row r="16">
          <cell r="K16">
            <v>482.46896086369759</v>
          </cell>
        </row>
        <row r="20">
          <cell r="B20" t="str">
            <v>исп.Спехина И.А.</v>
          </cell>
        </row>
      </sheetData>
      <sheetData sheetId="2">
        <row r="13">
          <cell r="F13">
            <v>196</v>
          </cell>
        </row>
      </sheetData>
      <sheetData sheetId="3">
        <row r="12">
          <cell r="G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16" workbookViewId="0">
      <selection activeCell="K27" sqref="K27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8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8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8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8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8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8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8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8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8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8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8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8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8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8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8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8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8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8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8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8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8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8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8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8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8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8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8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8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8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8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8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8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8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8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8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8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8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8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8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8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8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8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8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8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8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8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8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8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8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8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8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8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8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8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8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8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8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8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8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8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8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8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8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8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36.75" customHeight="1">
      <c r="A5" s="6" t="s">
        <v>1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12" t="s">
        <v>2</v>
      </c>
      <c r="E9" s="13">
        <v>12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'[1]зар.плата педагог'!K15</f>
        <v>482.47</v>
      </c>
      <c r="F12" s="24">
        <f>E12/$E$9</f>
        <v>40.205833333333338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12.142161666666667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[1]мат.затраты!F13</f>
        <v>283.5</v>
      </c>
      <c r="F14" s="24">
        <f>E14/$E$9</f>
        <v>23.625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21.711150000000004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1172.21</v>
      </c>
      <c r="F17" s="42">
        <f>ROUND(F12+F13+F14+F16+F15,2)</f>
        <v>97.68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234.44</v>
      </c>
      <c r="F19" s="42">
        <f>ROUND(F17*F18%,2)</f>
        <v>19.54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1406.65</v>
      </c>
      <c r="F20" s="42">
        <f>ROUND(F17+F19,2)</f>
        <v>117.22</v>
      </c>
      <c r="G20" s="17"/>
      <c r="H20" s="18"/>
    </row>
    <row r="21" spans="2:11" ht="27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117</v>
      </c>
      <c r="G21" s="50"/>
      <c r="H21" s="51"/>
      <c r="I21" s="52"/>
      <c r="K21" s="53"/>
    </row>
    <row r="22" spans="2:11" ht="31.5">
      <c r="B22" s="34">
        <v>10</v>
      </c>
      <c r="C22" s="48" t="s">
        <v>21</v>
      </c>
      <c r="D22" s="22" t="s">
        <v>10</v>
      </c>
      <c r="E22" s="45"/>
      <c r="F22" s="49">
        <f>F21*E10</f>
        <v>936</v>
      </c>
      <c r="G22" s="50"/>
      <c r="H22" s="51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workbookViewId="0">
      <selection activeCell="L23" sqref="L23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34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12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'[11]зар.плата педагог'!K18+'[11]зар.плата тех.перс'!AP17</f>
        <v>1821.2514844804314</v>
      </c>
      <c r="F12" s="24">
        <f>E12/$E$9</f>
        <v>182.12514844804315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550.0179483130903</v>
      </c>
      <c r="F13" s="24">
        <f>E13/$E$9</f>
        <v>55.001794831309027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35</v>
      </c>
      <c r="D14" s="22" t="s">
        <v>10</v>
      </c>
      <c r="E14" s="23">
        <f>[11]мат.затраты!F13</f>
        <v>50</v>
      </c>
      <c r="F14" s="24">
        <f>E14/$E$9</f>
        <v>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'[11]амортизационные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36</v>
      </c>
      <c r="D16" s="22" t="s">
        <v>10</v>
      </c>
      <c r="E16" s="36">
        <f>'[11]Расчет ком'!G107</f>
        <v>747.48179999999991</v>
      </c>
      <c r="F16" s="24">
        <f>E16/$E$9</f>
        <v>74.748179999999991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3168.75</v>
      </c>
      <c r="F17" s="42">
        <f>ROUND(F12+F13+F14+F16+F15,2)</f>
        <v>316.88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1</v>
      </c>
      <c r="F18" s="46">
        <v>1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31.69</v>
      </c>
      <c r="F19" s="42">
        <f>ROUND(F17*F18%,2)</f>
        <v>3.17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3200.44</v>
      </c>
      <c r="F20" s="42">
        <f>ROUND(F17+F19,2)</f>
        <v>320.05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320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3840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'[11]зар.плата педагог'!B22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2" workbookViewId="0">
      <selection activeCell="N22" sqref="N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37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'[12]зар.плата педагог'!K15</f>
        <v>482.47</v>
      </c>
      <c r="F12" s="24">
        <f>E12/$E$9</f>
        <v>80.411666666666676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24.284323333333333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[12]мат.затраты!F13</f>
        <v>220.5</v>
      </c>
      <c r="F14" s="24">
        <f>E14/$E$9</f>
        <v>36.75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'[12]амортизационные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43.422300000000007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1109.21</v>
      </c>
      <c r="F17" s="42">
        <f>ROUND(F12+F13+F14+F16+F15,2)</f>
        <v>184.87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221.84</v>
      </c>
      <c r="F19" s="42">
        <f>ROUND(F17*F18%,2)</f>
        <v>36.97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1331.05</v>
      </c>
      <c r="F20" s="42">
        <f>ROUND(F17+F19,2)</f>
        <v>221.84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222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1776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'[12]зар.плата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2"/>
  </sheetPr>
  <dimension ref="A4:M60"/>
  <sheetViews>
    <sheetView topLeftCell="A4" workbookViewId="0">
      <selection activeCell="N18" sqref="N18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38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'[13]зар.плата педагог'!K15</f>
        <v>482.47</v>
      </c>
      <c r="F12" s="24">
        <f>E12/$E$9</f>
        <v>80.411666666666676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24.284323333333333</v>
      </c>
      <c r="G13" s="25"/>
      <c r="H13" s="25"/>
      <c r="I13" s="26"/>
      <c r="J13" s="26"/>
      <c r="K13" s="27"/>
      <c r="L13" s="26"/>
      <c r="M13" s="29"/>
    </row>
    <row r="14" spans="1:13" s="19" customFormat="1" ht="27" hidden="1" customHeight="1">
      <c r="B14" s="20">
        <v>3</v>
      </c>
      <c r="C14" s="28" t="s">
        <v>12</v>
      </c>
      <c r="D14" s="22" t="s">
        <v>10</v>
      </c>
      <c r="E14" s="23">
        <f>[13]мат.затраты!F13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'[13]амортизационные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3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43.422300000000007</v>
      </c>
      <c r="G16" s="37"/>
      <c r="H16" s="37"/>
      <c r="I16" s="38"/>
      <c r="K16" s="39"/>
      <c r="M16" s="39"/>
    </row>
    <row r="17" spans="2:11" s="44" customFormat="1" ht="27" customHeight="1">
      <c r="B17" s="34">
        <v>4</v>
      </c>
      <c r="C17" s="40" t="s">
        <v>15</v>
      </c>
      <c r="D17" s="22" t="s">
        <v>10</v>
      </c>
      <c r="E17" s="41">
        <f>ROUND(E12+E13+E14+E16+E15,2)</f>
        <v>888.71</v>
      </c>
      <c r="F17" s="42">
        <f>ROUND(F12+F13+F14+F16+F15,2)</f>
        <v>148.12</v>
      </c>
      <c r="G17" s="43"/>
      <c r="H17" s="43"/>
    </row>
    <row r="18" spans="2:11" s="44" customFormat="1" ht="27" customHeight="1">
      <c r="B18" s="34">
        <v>5</v>
      </c>
      <c r="C18" s="40" t="s">
        <v>16</v>
      </c>
      <c r="D18" s="22" t="s">
        <v>17</v>
      </c>
      <c r="E18" s="45">
        <v>9</v>
      </c>
      <c r="F18" s="46">
        <v>9</v>
      </c>
      <c r="G18" s="43"/>
      <c r="H18" s="43"/>
    </row>
    <row r="19" spans="2:11" ht="27" customHeight="1">
      <c r="B19" s="34">
        <v>6</v>
      </c>
      <c r="C19" s="47" t="s">
        <v>18</v>
      </c>
      <c r="D19" s="22" t="s">
        <v>10</v>
      </c>
      <c r="E19" s="41">
        <f>ROUND(E17*E18%,2)</f>
        <v>79.98</v>
      </c>
      <c r="F19" s="42">
        <f>ROUND(F17*F18%,2)</f>
        <v>13.33</v>
      </c>
      <c r="G19" s="17"/>
      <c r="H19" s="18"/>
    </row>
    <row r="20" spans="2:11" ht="27" customHeight="1">
      <c r="B20" s="34">
        <v>7</v>
      </c>
      <c r="C20" s="47" t="s">
        <v>19</v>
      </c>
      <c r="D20" s="22" t="s">
        <v>10</v>
      </c>
      <c r="E20" s="41">
        <f>ROUND(E17+E19,2)</f>
        <v>968.69</v>
      </c>
      <c r="F20" s="42">
        <f>ROUND(F17+F19,2)</f>
        <v>161.44999999999999</v>
      </c>
      <c r="G20" s="17"/>
      <c r="H20" s="18"/>
    </row>
    <row r="21" spans="2:11" ht="43.5" customHeight="1">
      <c r="B21" s="34">
        <v>8</v>
      </c>
      <c r="C21" s="48" t="s">
        <v>20</v>
      </c>
      <c r="D21" s="22" t="s">
        <v>10</v>
      </c>
      <c r="E21" s="45"/>
      <c r="F21" s="49">
        <f>ROUND(F20,0)</f>
        <v>161</v>
      </c>
      <c r="G21" s="50"/>
      <c r="H21" s="58"/>
    </row>
    <row r="22" spans="2:11" ht="33" customHeight="1">
      <c r="B22" s="34">
        <v>9</v>
      </c>
      <c r="C22" s="48" t="s">
        <v>21</v>
      </c>
      <c r="D22" s="22" t="s">
        <v>10</v>
      </c>
      <c r="E22" s="45"/>
      <c r="F22" s="49">
        <f>F21*E10</f>
        <v>644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'[13]зар.плата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2"/>
  </sheetPr>
  <dimension ref="A4:M60"/>
  <sheetViews>
    <sheetView topLeftCell="A5" workbookViewId="0">
      <selection activeCell="F21" sqref="F21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39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'[14]зар.плата педагог'!K15</f>
        <v>482.47</v>
      </c>
      <c r="F12" s="24">
        <f>E12/$E$9</f>
        <v>80.411666666666676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24.284323333333333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[14]мат.затраты!F13</f>
        <v>74.25</v>
      </c>
      <c r="F14" s="24">
        <f>E14/$E$9</f>
        <v>12.375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'[14]амортизационные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43.422300000000007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962.96</v>
      </c>
      <c r="F17" s="42">
        <f>ROUND(F12+F13+F14+F16+F15,2)</f>
        <v>160.49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192.59</v>
      </c>
      <c r="F19" s="42">
        <f>ROUND(F17*F18%,2)</f>
        <v>32.1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1155.55</v>
      </c>
      <c r="F20" s="42">
        <f>ROUND(F17+F19,2)</f>
        <v>192.59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193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772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'[14]зар.плата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9" workbookViewId="0">
      <selection activeCell="K23" sqref="K23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40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15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'[15]зар.плата педагог'!K15</f>
        <v>482.47</v>
      </c>
      <c r="F12" s="24">
        <f>E12/$E$9</f>
        <v>32.164666666666669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9.7137293333333332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[15]мат.затраты!F13</f>
        <v>292.5</v>
      </c>
      <c r="F14" s="24">
        <f>E14/$E$9</f>
        <v>19.5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'[15]амортизационные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17.368920000000003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1181.21</v>
      </c>
      <c r="F17" s="42">
        <f>ROUND(F12+F13+F14+F16+F15,2)</f>
        <v>78.75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236.24</v>
      </c>
      <c r="F19" s="42">
        <f>ROUND(F17*F18%,2)</f>
        <v>15.75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1417.45</v>
      </c>
      <c r="F20" s="42">
        <f>ROUND(F17+F19,2)</f>
        <v>94.5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95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760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'[15]зар.плата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4" workbookViewId="0">
      <selection activeCell="H18" sqref="H18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41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'[16]зар.плата педагог'!K15</f>
        <v>482.47</v>
      </c>
      <c r="F12" s="24">
        <f>E12/$E$9</f>
        <v>48.247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14.570594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[16]мат.затраты!F15</f>
        <v>450</v>
      </c>
      <c r="F14" s="24">
        <f>E14/$E$9</f>
        <v>45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'[16]амортизационные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5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26.053380000000004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6</v>
      </c>
      <c r="C17" s="40" t="s">
        <v>15</v>
      </c>
      <c r="D17" s="22" t="s">
        <v>10</v>
      </c>
      <c r="E17" s="41">
        <f>ROUND(E12+E13+E14+E16+E15,2)</f>
        <v>1338.71</v>
      </c>
      <c r="F17" s="42">
        <f>ROUND(F12+F13+F14+F16+F15,2)</f>
        <v>133.87</v>
      </c>
      <c r="G17" s="43"/>
      <c r="H17" s="43"/>
    </row>
    <row r="18" spans="2:11" s="44" customFormat="1" ht="27" customHeight="1">
      <c r="B18" s="34">
        <v>7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8</v>
      </c>
      <c r="C19" s="47" t="s">
        <v>18</v>
      </c>
      <c r="D19" s="22" t="s">
        <v>10</v>
      </c>
      <c r="E19" s="41">
        <f>ROUND(E17*E18%,2)</f>
        <v>267.74</v>
      </c>
      <c r="F19" s="42">
        <f>ROUND(F17*F18%,2)</f>
        <v>26.77</v>
      </c>
      <c r="G19" s="17"/>
      <c r="H19" s="18"/>
    </row>
    <row r="20" spans="2:11" ht="27" customHeight="1">
      <c r="B20" s="34">
        <v>9</v>
      </c>
      <c r="C20" s="47" t="s">
        <v>19</v>
      </c>
      <c r="D20" s="22" t="s">
        <v>10</v>
      </c>
      <c r="E20" s="41">
        <f>ROUND(E17+E19,2)</f>
        <v>1606.45</v>
      </c>
      <c r="F20" s="42">
        <f>ROUND(F17+F19,2)</f>
        <v>160.63999999999999</v>
      </c>
      <c r="G20" s="17"/>
      <c r="H20" s="18"/>
    </row>
    <row r="21" spans="2:11" ht="43.5" customHeight="1">
      <c r="B21" s="34">
        <v>10</v>
      </c>
      <c r="C21" s="48" t="s">
        <v>20</v>
      </c>
      <c r="D21" s="22" t="s">
        <v>10</v>
      </c>
      <c r="E21" s="45"/>
      <c r="F21" s="49">
        <f>ROUND(F20,0)</f>
        <v>161</v>
      </c>
      <c r="G21" s="50"/>
      <c r="H21" s="58"/>
    </row>
    <row r="22" spans="2:11" ht="33" customHeight="1">
      <c r="B22" s="34">
        <v>11</v>
      </c>
      <c r="C22" s="48" t="s">
        <v>21</v>
      </c>
      <c r="D22" s="22" t="s">
        <v>10</v>
      </c>
      <c r="E22" s="45"/>
      <c r="F22" s="49">
        <f>F21*E10</f>
        <v>644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'[16]зар.плата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4" workbookViewId="0">
      <selection activeCell="G23" sqref="G23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42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'[17]зар.плата педагог'!K15</f>
        <v>482.47</v>
      </c>
      <c r="F12" s="24">
        <f>E12/$E$9</f>
        <v>48.247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14.570594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[17]мат.затраты!F14</f>
        <v>570</v>
      </c>
      <c r="F14" s="24">
        <f>E14/$E$9</f>
        <v>57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'[17]амортизационные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26.053380000000004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1458.71</v>
      </c>
      <c r="F17" s="42">
        <f>ROUND(F12+F13+F14+F16+F15,2)</f>
        <v>145.87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291.74</v>
      </c>
      <c r="F19" s="42">
        <f>ROUND(F17*F18%,2)</f>
        <v>29.17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1750.45</v>
      </c>
      <c r="F20" s="42">
        <f>ROUND(F17+F19,2)</f>
        <v>175.04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175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700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'[17]зар.плата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9" workbookViewId="0">
      <selection activeCell="N22" sqref="N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43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'[18]зар.плата педагог'!K15</f>
        <v>482.47</v>
      </c>
      <c r="F12" s="24">
        <f>E12/$E$9</f>
        <v>48.247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14.570594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[18]мат.затраты!F13</f>
        <v>763.75</v>
      </c>
      <c r="F14" s="24">
        <f>E14/$E$9</f>
        <v>76.375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'[18]амортизационные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26.053380000000004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1652.46</v>
      </c>
      <c r="F17" s="42">
        <f>ROUND(F12+F13+F14+F16+F15,2)</f>
        <v>165.25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330.49</v>
      </c>
      <c r="F19" s="42">
        <f>ROUND(F17*F18%,2)</f>
        <v>33.049999999999997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1982.95</v>
      </c>
      <c r="F20" s="42">
        <f>ROUND(F17+F19,2)</f>
        <v>198.3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198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792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'[18]зар.плата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4" workbookViewId="0">
      <selection activeCell="N25" sqref="N25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8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8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8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8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8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8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8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8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8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8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8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8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8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8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8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8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8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8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8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8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8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8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8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8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8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8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8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8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8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8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8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8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8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8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8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8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8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8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8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8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8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8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8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8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8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8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8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8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8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8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8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8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8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8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8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8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8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8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8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8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8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8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8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8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3.5" customHeight="1">
      <c r="A5" s="6" t="s">
        <v>44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12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'[19]зар.плата педагог'!K15</f>
        <v>482.47</v>
      </c>
      <c r="F12" s="24">
        <f>E12/$E$9</f>
        <v>48.247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14.570594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[19]мат.затраты!F13</f>
        <v>572.5</v>
      </c>
      <c r="F14" s="24">
        <f>E14/$E$9</f>
        <v>57.25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'[19]амортизационные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26.053380000000004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1461.21</v>
      </c>
      <c r="F17" s="42">
        <f>ROUND(F12+F13+F14+F16+F15,2)</f>
        <v>146.12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8</v>
      </c>
      <c r="C19" s="47" t="s">
        <v>18</v>
      </c>
      <c r="D19" s="22" t="s">
        <v>10</v>
      </c>
      <c r="E19" s="41">
        <f>ROUND(E17*E18%,2)</f>
        <v>292.24</v>
      </c>
      <c r="F19" s="42">
        <f>ROUND(F17*F18%,2)</f>
        <v>29.22</v>
      </c>
      <c r="G19" s="17"/>
      <c r="H19" s="18"/>
    </row>
    <row r="20" spans="2:11" ht="27" customHeight="1">
      <c r="B20" s="34">
        <v>7</v>
      </c>
      <c r="C20" s="47" t="s">
        <v>19</v>
      </c>
      <c r="D20" s="22" t="s">
        <v>10</v>
      </c>
      <c r="E20" s="41">
        <f>ROUND(E17+E19,2)</f>
        <v>1753.45</v>
      </c>
      <c r="F20" s="42">
        <f>ROUND(F17+F19,2)</f>
        <v>175.34</v>
      </c>
      <c r="G20" s="17"/>
      <c r="H20" s="18"/>
    </row>
    <row r="21" spans="2:11" ht="27" customHeight="1">
      <c r="B21" s="34">
        <v>8</v>
      </c>
      <c r="C21" s="48" t="s">
        <v>20</v>
      </c>
      <c r="D21" s="22" t="s">
        <v>10</v>
      </c>
      <c r="E21" s="45"/>
      <c r="F21" s="49">
        <f>ROUND(F20,0)</f>
        <v>175</v>
      </c>
      <c r="G21" s="50"/>
      <c r="H21" s="58"/>
      <c r="I21" s="52"/>
    </row>
    <row r="22" spans="2:11" ht="31.5">
      <c r="B22" s="34">
        <v>9</v>
      </c>
      <c r="C22" s="48" t="s">
        <v>21</v>
      </c>
      <c r="D22" s="22" t="s">
        <v>10</v>
      </c>
      <c r="E22" s="45"/>
      <c r="F22" s="49">
        <f>F21*E10</f>
        <v>700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'[19]зар.плата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2"/>
  </sheetPr>
  <dimension ref="A4:M60"/>
  <sheetViews>
    <sheetView tabSelected="1" workbookViewId="0">
      <selection activeCell="H13" sqref="H13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45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'[20]зар.плата педагог'!K15</f>
        <v>482.47</v>
      </c>
      <c r="F12" s="24">
        <f>E12/$E$9</f>
        <v>80.411666666666676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24.284323333333333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[20]мат.затраты!F14</f>
        <v>750</v>
      </c>
      <c r="F14" s="24">
        <f>E14/$E$9</f>
        <v>125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'[20]амортизационные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43.422300000000007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1638.71</v>
      </c>
      <c r="F17" s="42">
        <f>ROUND(F12+F13+F14+F16+F15,2)</f>
        <v>273.12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15</v>
      </c>
      <c r="F18" s="46">
        <v>15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245.81</v>
      </c>
      <c r="F19" s="42">
        <f>ROUND(F17*F18%,2)</f>
        <v>40.97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1884.52</v>
      </c>
      <c r="F20" s="42">
        <f>ROUND(F17+F19,2)</f>
        <v>314.08999999999997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314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1256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'[20]зар.плата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5" workbookViewId="0">
      <selection activeCell="G21" sqref="G21:K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23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47.25" customHeight="1">
      <c r="B9" s="1"/>
      <c r="C9" s="1"/>
      <c r="D9" s="57" t="s">
        <v>2</v>
      </c>
      <c r="E9" s="13">
        <v>12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'[3]зар.плата педагог'!K15</f>
        <v>482.47</v>
      </c>
      <c r="F12" s="24">
        <f>E12/$E$9</f>
        <v>40.205833333333338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12.142161666666667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[3]мат.затраты!F14</f>
        <v>793</v>
      </c>
      <c r="F14" s="24">
        <f>E14/$E$9</f>
        <v>66.083333333333329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'[3]амортизационные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21.711150000000004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1681.71</v>
      </c>
      <c r="F17" s="42">
        <f>ROUND(F12+F13+F14+F16+F15,2)</f>
        <v>140.13999999999999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336.34</v>
      </c>
      <c r="F19" s="42">
        <f>ROUND(F17*F18%,2)</f>
        <v>28.03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2018.05</v>
      </c>
      <c r="F20" s="42">
        <f>ROUND(F17+F19,2)</f>
        <v>168.17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168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672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'[3]зар.плата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11" workbookViewId="0">
      <selection activeCell="L21" sqref="L21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8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8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8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8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8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8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8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8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8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8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8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8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8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8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8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8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8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8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8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8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8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8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8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8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8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8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8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8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8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8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8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8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8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8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8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8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8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8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8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8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8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8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8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8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8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8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8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8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8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8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8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8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8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8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8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8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8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8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8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8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8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8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8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8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4.25" customHeight="1">
      <c r="A5" s="6" t="s">
        <v>24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12" t="s">
        <v>2</v>
      </c>
      <c r="E9" s="13">
        <v>12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'[4]зар.плата педагог'!K15</f>
        <v>482.47</v>
      </c>
      <c r="F12" s="24">
        <f>E12/$E$9</f>
        <v>40.205833333333338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12.142161666666667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[4]мат.затраты!F13</f>
        <v>681</v>
      </c>
      <c r="F14" s="24">
        <f>E14/$E$9</f>
        <v>56.75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'[4]амортизационные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21.711150000000004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1569.71</v>
      </c>
      <c r="F17" s="42">
        <f>ROUND(F12+F13+F14+F16+F15,2)</f>
        <v>130.81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313.94</v>
      </c>
      <c r="F19" s="42">
        <f>ROUND(F17*F18%,2)</f>
        <v>26.16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1883.65</v>
      </c>
      <c r="F20" s="42">
        <f>ROUND(F17+F19,2)</f>
        <v>156.97</v>
      </c>
      <c r="G20" s="17"/>
      <c r="H20" s="18"/>
    </row>
    <row r="21" spans="2:11" ht="27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157</v>
      </c>
      <c r="G21" s="50"/>
      <c r="H21" s="58"/>
      <c r="I21" s="52"/>
    </row>
    <row r="22" spans="2:11" ht="31.5">
      <c r="B22" s="34">
        <v>10</v>
      </c>
      <c r="C22" s="48" t="s">
        <v>21</v>
      </c>
      <c r="D22" s="22" t="s">
        <v>10</v>
      </c>
      <c r="E22" s="45"/>
      <c r="F22" s="49">
        <f>F21*E10</f>
        <v>628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'[4]зар.плата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workbookViewId="0">
      <selection activeCell="K13" sqref="K13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25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57" t="s">
        <v>2</v>
      </c>
      <c r="E9" s="13">
        <v>1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'[5]зар.плата педагог'!K15</f>
        <v>434.22</v>
      </c>
      <c r="F12" s="24">
        <f>E12/$E$9</f>
        <v>434.22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131.13444000000001</v>
      </c>
      <c r="F13" s="24">
        <f>E13/$E$9</f>
        <v>131.13444000000001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[5]мат.затраты!F13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'[5]амортизационные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26</v>
      </c>
      <c r="D16" s="22" t="s">
        <v>10</v>
      </c>
      <c r="E16" s="36">
        <f>'[5]Расчет ком'!G107</f>
        <v>24.231133333333332</v>
      </c>
      <c r="F16" s="24">
        <f>E16/$E$9</f>
        <v>24.231133333333332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589.59</v>
      </c>
      <c r="F17" s="42">
        <f>ROUND(F12+F13+F14+F16+F15,2)</f>
        <v>589.59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1</v>
      </c>
      <c r="F18" s="46">
        <v>1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5.9</v>
      </c>
      <c r="F19" s="42">
        <f>ROUND(F17*F18%,2)</f>
        <v>5.9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595.49</v>
      </c>
      <c r="F20" s="42">
        <f>ROUND(F17+F19,2)</f>
        <v>595.49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595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4760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'[5]зар.плата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4" workbookViewId="0">
      <selection activeCell="G21" sqref="G21:M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27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'[6]зар.плата педагог'!K15</f>
        <v>482.48</v>
      </c>
      <c r="F12" s="24">
        <f>E12/$E$9</f>
        <v>80.413333333333341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145.70895999999999</v>
      </c>
      <c r="F13" s="24">
        <f>E13/$E$9</f>
        <v>24.284826666666664</v>
      </c>
      <c r="G13" s="25"/>
      <c r="H13" s="25"/>
      <c r="I13" s="26"/>
      <c r="J13" s="26"/>
      <c r="K13" s="27"/>
      <c r="L13" s="26"/>
      <c r="M13" s="29"/>
    </row>
    <row r="14" spans="1:13" s="19" customFormat="1" ht="27" hidden="1" customHeight="1">
      <c r="B14" s="20">
        <v>3</v>
      </c>
      <c r="C14" s="28" t="s">
        <v>12</v>
      </c>
      <c r="D14" s="22" t="s">
        <v>10</v>
      </c>
      <c r="E14" s="23">
        <f>[6]мат.затраты!F13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customHeight="1">
      <c r="B15" s="20">
        <v>3</v>
      </c>
      <c r="C15" s="21" t="s">
        <v>13</v>
      </c>
      <c r="D15" s="22" t="s">
        <v>10</v>
      </c>
      <c r="E15" s="32">
        <f>'[6]амортизационные отчисления'!G12</f>
        <v>22.49</v>
      </c>
      <c r="F15" s="24">
        <f>E15/$E$9</f>
        <v>3.7483333333333331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260.53920000000005</v>
      </c>
      <c r="F16" s="24">
        <f>E16/$E$9</f>
        <v>43.423200000000008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911.22</v>
      </c>
      <c r="F17" s="42">
        <f>ROUND(F12+F13+F14+F16+F15,2)</f>
        <v>151.87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15</v>
      </c>
      <c r="F18" s="46">
        <v>15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136.68</v>
      </c>
      <c r="F19" s="42">
        <f>ROUND(F17*F18%,2)</f>
        <v>22.78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1047.9000000000001</v>
      </c>
      <c r="F20" s="42">
        <f>ROUND(F17+F19,2)</f>
        <v>174.65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175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1400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'[6]зар.плата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22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workbookViewId="0">
      <selection activeCell="G21" sqref="G21:L24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28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 hidden="1">
      <c r="B6" s="9"/>
      <c r="C6" s="9"/>
      <c r="D6" s="9"/>
      <c r="E6" s="9"/>
      <c r="F6" s="9"/>
      <c r="G6" s="10"/>
      <c r="H6" s="4"/>
    </row>
    <row r="7" spans="1:13" hidden="1">
      <c r="I7" s="11"/>
    </row>
    <row r="8" spans="1:13" hidden="1">
      <c r="I8" s="11"/>
    </row>
    <row r="9" spans="1:13" ht="23.25" customHeight="1">
      <c r="B9" s="1"/>
      <c r="C9" s="1"/>
      <c r="D9" s="57" t="s">
        <v>2</v>
      </c>
      <c r="E9" s="13">
        <v>1</v>
      </c>
      <c r="G9" s="1"/>
      <c r="H9" s="1"/>
    </row>
    <row r="10" spans="1:13" ht="15.75">
      <c r="B10" s="1"/>
      <c r="C10" s="1"/>
      <c r="D10" s="1" t="s">
        <v>3</v>
      </c>
      <c r="E10" s="13">
        <v>1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'[7]зар.плата педагог'!K16</f>
        <v>1929.8758434547904</v>
      </c>
      <c r="F12" s="24">
        <f>E12/$E$9</f>
        <v>1929.8758434547904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582.8225047233467</v>
      </c>
      <c r="F13" s="24">
        <f>E13/$E$9</f>
        <v>582.8225047233467</v>
      </c>
      <c r="G13" s="25"/>
      <c r="H13" s="25"/>
      <c r="I13" s="26"/>
      <c r="J13" s="26"/>
      <c r="K13" s="27"/>
      <c r="L13" s="26"/>
      <c r="M13" s="29"/>
    </row>
    <row r="14" spans="1:13" s="19" customFormat="1" ht="27" hidden="1" customHeight="1">
      <c r="B14" s="20">
        <v>3</v>
      </c>
      <c r="C14" s="28" t="s">
        <v>12</v>
      </c>
      <c r="D14" s="22" t="s">
        <v>10</v>
      </c>
      <c r="E14" s="23">
        <f>[7]мат.затраты!F13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'[7]амортизационные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3</v>
      </c>
      <c r="C16" s="35" t="s">
        <v>29</v>
      </c>
      <c r="D16" s="22" t="s">
        <v>10</v>
      </c>
      <c r="E16" s="36">
        <f>'[7]Расчет ком'!G107</f>
        <v>7.9881999999999991</v>
      </c>
      <c r="F16" s="24">
        <f>E16/$E$9</f>
        <v>7.9881999999999991</v>
      </c>
      <c r="G16" s="37"/>
      <c r="H16" s="37"/>
      <c r="I16" s="38"/>
      <c r="K16" s="39"/>
      <c r="M16" s="39"/>
    </row>
    <row r="17" spans="2:11" s="44" customFormat="1" ht="27" customHeight="1">
      <c r="B17" s="34">
        <v>4</v>
      </c>
      <c r="C17" s="40" t="s">
        <v>15</v>
      </c>
      <c r="D17" s="22" t="s">
        <v>10</v>
      </c>
      <c r="E17" s="41">
        <f>ROUND(E12+E13+E14+E16+E15,2)</f>
        <v>2520.69</v>
      </c>
      <c r="F17" s="42">
        <f>ROUND(F12+F13+F14+F16+F15,2)</f>
        <v>2520.69</v>
      </c>
      <c r="G17" s="43"/>
      <c r="H17" s="43"/>
    </row>
    <row r="18" spans="2:11" s="44" customFormat="1" ht="27" customHeight="1">
      <c r="B18" s="34">
        <v>5</v>
      </c>
      <c r="C18" s="40" t="s">
        <v>16</v>
      </c>
      <c r="D18" s="22" t="s">
        <v>17</v>
      </c>
      <c r="E18" s="45">
        <v>1</v>
      </c>
      <c r="F18" s="46">
        <v>1</v>
      </c>
      <c r="G18" s="43"/>
      <c r="H18" s="43"/>
    </row>
    <row r="19" spans="2:11" ht="27" customHeight="1">
      <c r="B19" s="34">
        <v>6</v>
      </c>
      <c r="C19" s="47" t="s">
        <v>18</v>
      </c>
      <c r="D19" s="22" t="s">
        <v>10</v>
      </c>
      <c r="E19" s="41">
        <f>ROUND(E17*E18%,2)</f>
        <v>25.21</v>
      </c>
      <c r="F19" s="42">
        <f>ROUND(F17*F18%,2)</f>
        <v>25.21</v>
      </c>
      <c r="G19" s="17"/>
      <c r="H19" s="18"/>
    </row>
    <row r="20" spans="2:11" ht="27" customHeight="1">
      <c r="B20" s="34">
        <v>7</v>
      </c>
      <c r="C20" s="47" t="s">
        <v>19</v>
      </c>
      <c r="D20" s="22" t="s">
        <v>10</v>
      </c>
      <c r="E20" s="41">
        <f>ROUND(E17+E19,2)</f>
        <v>2545.9</v>
      </c>
      <c r="F20" s="42">
        <f>ROUND(F17+F19,2)</f>
        <v>2545.9</v>
      </c>
      <c r="G20" s="17"/>
      <c r="H20" s="18"/>
    </row>
    <row r="21" spans="2:11" ht="43.5" customHeight="1">
      <c r="B21" s="34">
        <v>8</v>
      </c>
      <c r="C21" s="48" t="s">
        <v>20</v>
      </c>
      <c r="D21" s="22" t="s">
        <v>10</v>
      </c>
      <c r="E21" s="45"/>
      <c r="F21" s="49">
        <f>ROUND(F20,0)</f>
        <v>2546</v>
      </c>
      <c r="G21" s="50"/>
      <c r="H21" s="58"/>
    </row>
    <row r="22" spans="2:11" ht="33" customHeight="1">
      <c r="B22" s="34">
        <v>9</v>
      </c>
      <c r="C22" s="48" t="s">
        <v>21</v>
      </c>
      <c r="D22" s="22" t="s">
        <v>10</v>
      </c>
      <c r="E22" s="45"/>
      <c r="F22" s="49">
        <f>F21*E10</f>
        <v>2546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'[7]зар.плата педагог'!B20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workbookViewId="0">
      <selection activeCell="G21" sqref="G21:L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31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57" t="s">
        <v>2</v>
      </c>
      <c r="E9" s="13">
        <v>10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'[8]зар.плата педагог'!K16</f>
        <v>482.46896086369759</v>
      </c>
      <c r="F12" s="24">
        <f>E12/$E$9</f>
        <v>48.246896086369759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145.70562618083667</v>
      </c>
      <c r="F13" s="24">
        <f>E13/$E$9</f>
        <v>14.570562618083667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[8]мат.затраты!F13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'[8]амортизационные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260.53323886639674</v>
      </c>
      <c r="F16" s="24">
        <f>E16/$E$9</f>
        <v>26.053323886639674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888.71</v>
      </c>
      <c r="F17" s="42">
        <f>ROUND(F12+F13+F14+F16+F15,2)</f>
        <v>88.87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177.74</v>
      </c>
      <c r="F19" s="42">
        <f>ROUND(F17*F18%,2)</f>
        <v>17.77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1066.45</v>
      </c>
      <c r="F20" s="42">
        <f>ROUND(F17+F19,2)</f>
        <v>106.64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107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856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'[8]зар.плата педагог'!B20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4" workbookViewId="0">
      <selection activeCell="G21" sqref="G21:L22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32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4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'[9]зар.плата педагог'!K16</f>
        <v>482.46896086369759</v>
      </c>
      <c r="F12" s="24">
        <f>E12/$E$9</f>
        <v>80.411493477282932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145.70562618083667</v>
      </c>
      <c r="F13" s="24">
        <f>E13/$E$9</f>
        <v>24.284271030139447</v>
      </c>
      <c r="G13" s="25"/>
      <c r="H13" s="25"/>
      <c r="I13" s="26"/>
      <c r="J13" s="26"/>
      <c r="K13" s="27"/>
      <c r="L13" s="26"/>
      <c r="M13" s="29"/>
    </row>
    <row r="14" spans="1:13" s="19" customFormat="1" ht="27" customHeight="1">
      <c r="B14" s="20">
        <v>3</v>
      </c>
      <c r="C14" s="28" t="s">
        <v>12</v>
      </c>
      <c r="D14" s="22" t="s">
        <v>10</v>
      </c>
      <c r="E14" s="23">
        <f>[9]мат.затраты!F13</f>
        <v>196</v>
      </c>
      <c r="F14" s="24">
        <f>E14/$E$9</f>
        <v>32.666666666666664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'[9]амортизационные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4</v>
      </c>
      <c r="C16" s="35" t="s">
        <v>14</v>
      </c>
      <c r="D16" s="22" t="s">
        <v>10</v>
      </c>
      <c r="E16" s="36">
        <f>E12*'[2]к-т накл.расходов общий юг'!$I$22</f>
        <v>260.53323886639674</v>
      </c>
      <c r="F16" s="24">
        <f>E16/$E$9</f>
        <v>43.422206477732793</v>
      </c>
      <c r="G16" s="37"/>
      <c r="H16" s="37"/>
      <c r="I16" s="38"/>
      <c r="K16" s="39"/>
      <c r="M16" s="39"/>
    </row>
    <row r="17" spans="2:11" s="44" customFormat="1" ht="27" customHeight="1">
      <c r="B17" s="34">
        <v>5</v>
      </c>
      <c r="C17" s="40" t="s">
        <v>15</v>
      </c>
      <c r="D17" s="22" t="s">
        <v>10</v>
      </c>
      <c r="E17" s="41">
        <f>ROUND(E12+E13+E14+E16+E15,2)</f>
        <v>1084.71</v>
      </c>
      <c r="F17" s="42">
        <f>ROUND(F12+F13+F14+F16+F15,2)</f>
        <v>180.78</v>
      </c>
      <c r="G17" s="43"/>
      <c r="H17" s="43"/>
    </row>
    <row r="18" spans="2:11" s="44" customFormat="1" ht="27" customHeight="1">
      <c r="B18" s="34">
        <v>6</v>
      </c>
      <c r="C18" s="40" t="s">
        <v>16</v>
      </c>
      <c r="D18" s="22" t="s">
        <v>17</v>
      </c>
      <c r="E18" s="45">
        <v>20</v>
      </c>
      <c r="F18" s="46">
        <v>20</v>
      </c>
      <c r="G18" s="43"/>
      <c r="H18" s="43"/>
    </row>
    <row r="19" spans="2:11" ht="27" customHeight="1">
      <c r="B19" s="34">
        <v>7</v>
      </c>
      <c r="C19" s="47" t="s">
        <v>18</v>
      </c>
      <c r="D19" s="22" t="s">
        <v>10</v>
      </c>
      <c r="E19" s="41">
        <f>ROUND(E17*E18%,2)</f>
        <v>216.94</v>
      </c>
      <c r="F19" s="42">
        <f>ROUND(F17*F18%,2)</f>
        <v>36.159999999999997</v>
      </c>
      <c r="G19" s="17"/>
      <c r="H19" s="18"/>
    </row>
    <row r="20" spans="2:11" ht="27" customHeight="1">
      <c r="B20" s="34">
        <v>8</v>
      </c>
      <c r="C20" s="47" t="s">
        <v>19</v>
      </c>
      <c r="D20" s="22" t="s">
        <v>10</v>
      </c>
      <c r="E20" s="41">
        <f>ROUND(E17+E19,2)</f>
        <v>1301.6500000000001</v>
      </c>
      <c r="F20" s="42">
        <f>ROUND(F17+F19,2)</f>
        <v>216.94</v>
      </c>
      <c r="G20" s="17"/>
      <c r="H20" s="18"/>
    </row>
    <row r="21" spans="2:11" ht="43.5" customHeight="1">
      <c r="B21" s="34">
        <v>9</v>
      </c>
      <c r="C21" s="48" t="s">
        <v>20</v>
      </c>
      <c r="D21" s="22" t="s">
        <v>10</v>
      </c>
      <c r="E21" s="45"/>
      <c r="F21" s="49">
        <f>ROUND(F20,0)</f>
        <v>217</v>
      </c>
      <c r="G21" s="50"/>
      <c r="H21" s="58"/>
    </row>
    <row r="22" spans="2:11" ht="33" customHeight="1">
      <c r="B22" s="34">
        <v>10</v>
      </c>
      <c r="C22" s="48" t="s">
        <v>21</v>
      </c>
      <c r="D22" s="22" t="s">
        <v>10</v>
      </c>
      <c r="E22" s="45"/>
      <c r="F22" s="49">
        <f>F21*E10</f>
        <v>868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'[9]зар.плата педагог'!B20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4:M60"/>
  <sheetViews>
    <sheetView topLeftCell="A3" workbookViewId="0">
      <selection activeCell="H24" sqref="H24"/>
    </sheetView>
  </sheetViews>
  <sheetFormatPr defaultRowHeight="12.75"/>
  <cols>
    <col min="1" max="1" width="3.140625" style="5" customWidth="1"/>
    <col min="2" max="2" width="7.42578125" style="5" customWidth="1"/>
    <col min="3" max="3" width="47.5703125" style="5" customWidth="1"/>
    <col min="4" max="4" width="25" style="5" customWidth="1"/>
    <col min="5" max="5" width="16.5703125" style="5" customWidth="1"/>
    <col min="6" max="6" width="16.42578125" style="5" customWidth="1"/>
    <col min="7" max="7" width="10.5703125" style="5" bestFit="1" customWidth="1"/>
    <col min="8" max="8" width="9.140625" style="5"/>
    <col min="9" max="10" width="0" style="5" hidden="1" customWidth="1"/>
    <col min="11" max="11" width="10.7109375" style="5" customWidth="1"/>
    <col min="12" max="256" width="9.140625" style="5"/>
    <col min="257" max="257" width="3.140625" style="5" customWidth="1"/>
    <col min="258" max="258" width="7.42578125" style="5" customWidth="1"/>
    <col min="259" max="259" width="47.5703125" style="5" customWidth="1"/>
    <col min="260" max="260" width="25" style="5" customWidth="1"/>
    <col min="261" max="261" width="16.5703125" style="5" customWidth="1"/>
    <col min="262" max="262" width="16.42578125" style="5" customWidth="1"/>
    <col min="263" max="263" width="10.5703125" style="5" bestFit="1" customWidth="1"/>
    <col min="264" max="264" width="9.140625" style="5"/>
    <col min="265" max="266" width="0" style="5" hidden="1" customWidth="1"/>
    <col min="267" max="267" width="10.7109375" style="5" customWidth="1"/>
    <col min="268" max="512" width="9.140625" style="5"/>
    <col min="513" max="513" width="3.140625" style="5" customWidth="1"/>
    <col min="514" max="514" width="7.42578125" style="5" customWidth="1"/>
    <col min="515" max="515" width="47.5703125" style="5" customWidth="1"/>
    <col min="516" max="516" width="25" style="5" customWidth="1"/>
    <col min="517" max="517" width="16.5703125" style="5" customWidth="1"/>
    <col min="518" max="518" width="16.42578125" style="5" customWidth="1"/>
    <col min="519" max="519" width="10.5703125" style="5" bestFit="1" customWidth="1"/>
    <col min="520" max="520" width="9.140625" style="5"/>
    <col min="521" max="522" width="0" style="5" hidden="1" customWidth="1"/>
    <col min="523" max="523" width="10.7109375" style="5" customWidth="1"/>
    <col min="524" max="768" width="9.140625" style="5"/>
    <col min="769" max="769" width="3.140625" style="5" customWidth="1"/>
    <col min="770" max="770" width="7.42578125" style="5" customWidth="1"/>
    <col min="771" max="771" width="47.5703125" style="5" customWidth="1"/>
    <col min="772" max="772" width="25" style="5" customWidth="1"/>
    <col min="773" max="773" width="16.5703125" style="5" customWidth="1"/>
    <col min="774" max="774" width="16.42578125" style="5" customWidth="1"/>
    <col min="775" max="775" width="10.5703125" style="5" bestFit="1" customWidth="1"/>
    <col min="776" max="776" width="9.140625" style="5"/>
    <col min="777" max="778" width="0" style="5" hidden="1" customWidth="1"/>
    <col min="779" max="779" width="10.7109375" style="5" customWidth="1"/>
    <col min="780" max="1024" width="9.140625" style="5"/>
    <col min="1025" max="1025" width="3.140625" style="5" customWidth="1"/>
    <col min="1026" max="1026" width="7.42578125" style="5" customWidth="1"/>
    <col min="1027" max="1027" width="47.5703125" style="5" customWidth="1"/>
    <col min="1028" max="1028" width="25" style="5" customWidth="1"/>
    <col min="1029" max="1029" width="16.5703125" style="5" customWidth="1"/>
    <col min="1030" max="1030" width="16.42578125" style="5" customWidth="1"/>
    <col min="1031" max="1031" width="10.5703125" style="5" bestFit="1" customWidth="1"/>
    <col min="1032" max="1032" width="9.140625" style="5"/>
    <col min="1033" max="1034" width="0" style="5" hidden="1" customWidth="1"/>
    <col min="1035" max="1035" width="10.7109375" style="5" customWidth="1"/>
    <col min="1036" max="1280" width="9.140625" style="5"/>
    <col min="1281" max="1281" width="3.140625" style="5" customWidth="1"/>
    <col min="1282" max="1282" width="7.42578125" style="5" customWidth="1"/>
    <col min="1283" max="1283" width="47.5703125" style="5" customWidth="1"/>
    <col min="1284" max="1284" width="25" style="5" customWidth="1"/>
    <col min="1285" max="1285" width="16.5703125" style="5" customWidth="1"/>
    <col min="1286" max="1286" width="16.42578125" style="5" customWidth="1"/>
    <col min="1287" max="1287" width="10.5703125" style="5" bestFit="1" customWidth="1"/>
    <col min="1288" max="1288" width="9.140625" style="5"/>
    <col min="1289" max="1290" width="0" style="5" hidden="1" customWidth="1"/>
    <col min="1291" max="1291" width="10.7109375" style="5" customWidth="1"/>
    <col min="1292" max="1536" width="9.140625" style="5"/>
    <col min="1537" max="1537" width="3.140625" style="5" customWidth="1"/>
    <col min="1538" max="1538" width="7.42578125" style="5" customWidth="1"/>
    <col min="1539" max="1539" width="47.5703125" style="5" customWidth="1"/>
    <col min="1540" max="1540" width="25" style="5" customWidth="1"/>
    <col min="1541" max="1541" width="16.5703125" style="5" customWidth="1"/>
    <col min="1542" max="1542" width="16.42578125" style="5" customWidth="1"/>
    <col min="1543" max="1543" width="10.5703125" style="5" bestFit="1" customWidth="1"/>
    <col min="1544" max="1544" width="9.140625" style="5"/>
    <col min="1545" max="1546" width="0" style="5" hidden="1" customWidth="1"/>
    <col min="1547" max="1547" width="10.7109375" style="5" customWidth="1"/>
    <col min="1548" max="1792" width="9.140625" style="5"/>
    <col min="1793" max="1793" width="3.140625" style="5" customWidth="1"/>
    <col min="1794" max="1794" width="7.42578125" style="5" customWidth="1"/>
    <col min="1795" max="1795" width="47.5703125" style="5" customWidth="1"/>
    <col min="1796" max="1796" width="25" style="5" customWidth="1"/>
    <col min="1797" max="1797" width="16.5703125" style="5" customWidth="1"/>
    <col min="1798" max="1798" width="16.42578125" style="5" customWidth="1"/>
    <col min="1799" max="1799" width="10.5703125" style="5" bestFit="1" customWidth="1"/>
    <col min="1800" max="1800" width="9.140625" style="5"/>
    <col min="1801" max="1802" width="0" style="5" hidden="1" customWidth="1"/>
    <col min="1803" max="1803" width="10.7109375" style="5" customWidth="1"/>
    <col min="1804" max="2048" width="9.140625" style="5"/>
    <col min="2049" max="2049" width="3.140625" style="5" customWidth="1"/>
    <col min="2050" max="2050" width="7.42578125" style="5" customWidth="1"/>
    <col min="2051" max="2051" width="47.5703125" style="5" customWidth="1"/>
    <col min="2052" max="2052" width="25" style="5" customWidth="1"/>
    <col min="2053" max="2053" width="16.5703125" style="5" customWidth="1"/>
    <col min="2054" max="2054" width="16.42578125" style="5" customWidth="1"/>
    <col min="2055" max="2055" width="10.5703125" style="5" bestFit="1" customWidth="1"/>
    <col min="2056" max="2056" width="9.140625" style="5"/>
    <col min="2057" max="2058" width="0" style="5" hidden="1" customWidth="1"/>
    <col min="2059" max="2059" width="10.7109375" style="5" customWidth="1"/>
    <col min="2060" max="2304" width="9.140625" style="5"/>
    <col min="2305" max="2305" width="3.140625" style="5" customWidth="1"/>
    <col min="2306" max="2306" width="7.42578125" style="5" customWidth="1"/>
    <col min="2307" max="2307" width="47.5703125" style="5" customWidth="1"/>
    <col min="2308" max="2308" width="25" style="5" customWidth="1"/>
    <col min="2309" max="2309" width="16.5703125" style="5" customWidth="1"/>
    <col min="2310" max="2310" width="16.42578125" style="5" customWidth="1"/>
    <col min="2311" max="2311" width="10.5703125" style="5" bestFit="1" customWidth="1"/>
    <col min="2312" max="2312" width="9.140625" style="5"/>
    <col min="2313" max="2314" width="0" style="5" hidden="1" customWidth="1"/>
    <col min="2315" max="2315" width="10.7109375" style="5" customWidth="1"/>
    <col min="2316" max="2560" width="9.140625" style="5"/>
    <col min="2561" max="2561" width="3.140625" style="5" customWidth="1"/>
    <col min="2562" max="2562" width="7.42578125" style="5" customWidth="1"/>
    <col min="2563" max="2563" width="47.5703125" style="5" customWidth="1"/>
    <col min="2564" max="2564" width="25" style="5" customWidth="1"/>
    <col min="2565" max="2565" width="16.5703125" style="5" customWidth="1"/>
    <col min="2566" max="2566" width="16.42578125" style="5" customWidth="1"/>
    <col min="2567" max="2567" width="10.5703125" style="5" bestFit="1" customWidth="1"/>
    <col min="2568" max="2568" width="9.140625" style="5"/>
    <col min="2569" max="2570" width="0" style="5" hidden="1" customWidth="1"/>
    <col min="2571" max="2571" width="10.7109375" style="5" customWidth="1"/>
    <col min="2572" max="2816" width="9.140625" style="5"/>
    <col min="2817" max="2817" width="3.140625" style="5" customWidth="1"/>
    <col min="2818" max="2818" width="7.42578125" style="5" customWidth="1"/>
    <col min="2819" max="2819" width="47.5703125" style="5" customWidth="1"/>
    <col min="2820" max="2820" width="25" style="5" customWidth="1"/>
    <col min="2821" max="2821" width="16.5703125" style="5" customWidth="1"/>
    <col min="2822" max="2822" width="16.42578125" style="5" customWidth="1"/>
    <col min="2823" max="2823" width="10.5703125" style="5" bestFit="1" customWidth="1"/>
    <col min="2824" max="2824" width="9.140625" style="5"/>
    <col min="2825" max="2826" width="0" style="5" hidden="1" customWidth="1"/>
    <col min="2827" max="2827" width="10.7109375" style="5" customWidth="1"/>
    <col min="2828" max="3072" width="9.140625" style="5"/>
    <col min="3073" max="3073" width="3.140625" style="5" customWidth="1"/>
    <col min="3074" max="3074" width="7.42578125" style="5" customWidth="1"/>
    <col min="3075" max="3075" width="47.5703125" style="5" customWidth="1"/>
    <col min="3076" max="3076" width="25" style="5" customWidth="1"/>
    <col min="3077" max="3077" width="16.5703125" style="5" customWidth="1"/>
    <col min="3078" max="3078" width="16.42578125" style="5" customWidth="1"/>
    <col min="3079" max="3079" width="10.5703125" style="5" bestFit="1" customWidth="1"/>
    <col min="3080" max="3080" width="9.140625" style="5"/>
    <col min="3081" max="3082" width="0" style="5" hidden="1" customWidth="1"/>
    <col min="3083" max="3083" width="10.7109375" style="5" customWidth="1"/>
    <col min="3084" max="3328" width="9.140625" style="5"/>
    <col min="3329" max="3329" width="3.140625" style="5" customWidth="1"/>
    <col min="3330" max="3330" width="7.42578125" style="5" customWidth="1"/>
    <col min="3331" max="3331" width="47.5703125" style="5" customWidth="1"/>
    <col min="3332" max="3332" width="25" style="5" customWidth="1"/>
    <col min="3333" max="3333" width="16.5703125" style="5" customWidth="1"/>
    <col min="3334" max="3334" width="16.42578125" style="5" customWidth="1"/>
    <col min="3335" max="3335" width="10.5703125" style="5" bestFit="1" customWidth="1"/>
    <col min="3336" max="3336" width="9.140625" style="5"/>
    <col min="3337" max="3338" width="0" style="5" hidden="1" customWidth="1"/>
    <col min="3339" max="3339" width="10.7109375" style="5" customWidth="1"/>
    <col min="3340" max="3584" width="9.140625" style="5"/>
    <col min="3585" max="3585" width="3.140625" style="5" customWidth="1"/>
    <col min="3586" max="3586" width="7.42578125" style="5" customWidth="1"/>
    <col min="3587" max="3587" width="47.5703125" style="5" customWidth="1"/>
    <col min="3588" max="3588" width="25" style="5" customWidth="1"/>
    <col min="3589" max="3589" width="16.5703125" style="5" customWidth="1"/>
    <col min="3590" max="3590" width="16.42578125" style="5" customWidth="1"/>
    <col min="3591" max="3591" width="10.5703125" style="5" bestFit="1" customWidth="1"/>
    <col min="3592" max="3592" width="9.140625" style="5"/>
    <col min="3593" max="3594" width="0" style="5" hidden="1" customWidth="1"/>
    <col min="3595" max="3595" width="10.7109375" style="5" customWidth="1"/>
    <col min="3596" max="3840" width="9.140625" style="5"/>
    <col min="3841" max="3841" width="3.140625" style="5" customWidth="1"/>
    <col min="3842" max="3842" width="7.42578125" style="5" customWidth="1"/>
    <col min="3843" max="3843" width="47.5703125" style="5" customWidth="1"/>
    <col min="3844" max="3844" width="25" style="5" customWidth="1"/>
    <col min="3845" max="3845" width="16.5703125" style="5" customWidth="1"/>
    <col min="3846" max="3846" width="16.42578125" style="5" customWidth="1"/>
    <col min="3847" max="3847" width="10.5703125" style="5" bestFit="1" customWidth="1"/>
    <col min="3848" max="3848" width="9.140625" style="5"/>
    <col min="3849" max="3850" width="0" style="5" hidden="1" customWidth="1"/>
    <col min="3851" max="3851" width="10.7109375" style="5" customWidth="1"/>
    <col min="3852" max="4096" width="9.140625" style="5"/>
    <col min="4097" max="4097" width="3.140625" style="5" customWidth="1"/>
    <col min="4098" max="4098" width="7.42578125" style="5" customWidth="1"/>
    <col min="4099" max="4099" width="47.5703125" style="5" customWidth="1"/>
    <col min="4100" max="4100" width="25" style="5" customWidth="1"/>
    <col min="4101" max="4101" width="16.5703125" style="5" customWidth="1"/>
    <col min="4102" max="4102" width="16.42578125" style="5" customWidth="1"/>
    <col min="4103" max="4103" width="10.5703125" style="5" bestFit="1" customWidth="1"/>
    <col min="4104" max="4104" width="9.140625" style="5"/>
    <col min="4105" max="4106" width="0" style="5" hidden="1" customWidth="1"/>
    <col min="4107" max="4107" width="10.7109375" style="5" customWidth="1"/>
    <col min="4108" max="4352" width="9.140625" style="5"/>
    <col min="4353" max="4353" width="3.140625" style="5" customWidth="1"/>
    <col min="4354" max="4354" width="7.42578125" style="5" customWidth="1"/>
    <col min="4355" max="4355" width="47.5703125" style="5" customWidth="1"/>
    <col min="4356" max="4356" width="25" style="5" customWidth="1"/>
    <col min="4357" max="4357" width="16.5703125" style="5" customWidth="1"/>
    <col min="4358" max="4358" width="16.42578125" style="5" customWidth="1"/>
    <col min="4359" max="4359" width="10.5703125" style="5" bestFit="1" customWidth="1"/>
    <col min="4360" max="4360" width="9.140625" style="5"/>
    <col min="4361" max="4362" width="0" style="5" hidden="1" customWidth="1"/>
    <col min="4363" max="4363" width="10.7109375" style="5" customWidth="1"/>
    <col min="4364" max="4608" width="9.140625" style="5"/>
    <col min="4609" max="4609" width="3.140625" style="5" customWidth="1"/>
    <col min="4610" max="4610" width="7.42578125" style="5" customWidth="1"/>
    <col min="4611" max="4611" width="47.5703125" style="5" customWidth="1"/>
    <col min="4612" max="4612" width="25" style="5" customWidth="1"/>
    <col min="4613" max="4613" width="16.5703125" style="5" customWidth="1"/>
    <col min="4614" max="4614" width="16.42578125" style="5" customWidth="1"/>
    <col min="4615" max="4615" width="10.5703125" style="5" bestFit="1" customWidth="1"/>
    <col min="4616" max="4616" width="9.140625" style="5"/>
    <col min="4617" max="4618" width="0" style="5" hidden="1" customWidth="1"/>
    <col min="4619" max="4619" width="10.7109375" style="5" customWidth="1"/>
    <col min="4620" max="4864" width="9.140625" style="5"/>
    <col min="4865" max="4865" width="3.140625" style="5" customWidth="1"/>
    <col min="4866" max="4866" width="7.42578125" style="5" customWidth="1"/>
    <col min="4867" max="4867" width="47.5703125" style="5" customWidth="1"/>
    <col min="4868" max="4868" width="25" style="5" customWidth="1"/>
    <col min="4869" max="4869" width="16.5703125" style="5" customWidth="1"/>
    <col min="4870" max="4870" width="16.42578125" style="5" customWidth="1"/>
    <col min="4871" max="4871" width="10.5703125" style="5" bestFit="1" customWidth="1"/>
    <col min="4872" max="4872" width="9.140625" style="5"/>
    <col min="4873" max="4874" width="0" style="5" hidden="1" customWidth="1"/>
    <col min="4875" max="4875" width="10.7109375" style="5" customWidth="1"/>
    <col min="4876" max="5120" width="9.140625" style="5"/>
    <col min="5121" max="5121" width="3.140625" style="5" customWidth="1"/>
    <col min="5122" max="5122" width="7.42578125" style="5" customWidth="1"/>
    <col min="5123" max="5123" width="47.5703125" style="5" customWidth="1"/>
    <col min="5124" max="5124" width="25" style="5" customWidth="1"/>
    <col min="5125" max="5125" width="16.5703125" style="5" customWidth="1"/>
    <col min="5126" max="5126" width="16.42578125" style="5" customWidth="1"/>
    <col min="5127" max="5127" width="10.5703125" style="5" bestFit="1" customWidth="1"/>
    <col min="5128" max="5128" width="9.140625" style="5"/>
    <col min="5129" max="5130" width="0" style="5" hidden="1" customWidth="1"/>
    <col min="5131" max="5131" width="10.7109375" style="5" customWidth="1"/>
    <col min="5132" max="5376" width="9.140625" style="5"/>
    <col min="5377" max="5377" width="3.140625" style="5" customWidth="1"/>
    <col min="5378" max="5378" width="7.42578125" style="5" customWidth="1"/>
    <col min="5379" max="5379" width="47.5703125" style="5" customWidth="1"/>
    <col min="5380" max="5380" width="25" style="5" customWidth="1"/>
    <col min="5381" max="5381" width="16.5703125" style="5" customWidth="1"/>
    <col min="5382" max="5382" width="16.42578125" style="5" customWidth="1"/>
    <col min="5383" max="5383" width="10.5703125" style="5" bestFit="1" customWidth="1"/>
    <col min="5384" max="5384" width="9.140625" style="5"/>
    <col min="5385" max="5386" width="0" style="5" hidden="1" customWidth="1"/>
    <col min="5387" max="5387" width="10.7109375" style="5" customWidth="1"/>
    <col min="5388" max="5632" width="9.140625" style="5"/>
    <col min="5633" max="5633" width="3.140625" style="5" customWidth="1"/>
    <col min="5634" max="5634" width="7.42578125" style="5" customWidth="1"/>
    <col min="5635" max="5635" width="47.5703125" style="5" customWidth="1"/>
    <col min="5636" max="5636" width="25" style="5" customWidth="1"/>
    <col min="5637" max="5637" width="16.5703125" style="5" customWidth="1"/>
    <col min="5638" max="5638" width="16.42578125" style="5" customWidth="1"/>
    <col min="5639" max="5639" width="10.5703125" style="5" bestFit="1" customWidth="1"/>
    <col min="5640" max="5640" width="9.140625" style="5"/>
    <col min="5641" max="5642" width="0" style="5" hidden="1" customWidth="1"/>
    <col min="5643" max="5643" width="10.7109375" style="5" customWidth="1"/>
    <col min="5644" max="5888" width="9.140625" style="5"/>
    <col min="5889" max="5889" width="3.140625" style="5" customWidth="1"/>
    <col min="5890" max="5890" width="7.42578125" style="5" customWidth="1"/>
    <col min="5891" max="5891" width="47.5703125" style="5" customWidth="1"/>
    <col min="5892" max="5892" width="25" style="5" customWidth="1"/>
    <col min="5893" max="5893" width="16.5703125" style="5" customWidth="1"/>
    <col min="5894" max="5894" width="16.42578125" style="5" customWidth="1"/>
    <col min="5895" max="5895" width="10.5703125" style="5" bestFit="1" customWidth="1"/>
    <col min="5896" max="5896" width="9.140625" style="5"/>
    <col min="5897" max="5898" width="0" style="5" hidden="1" customWidth="1"/>
    <col min="5899" max="5899" width="10.7109375" style="5" customWidth="1"/>
    <col min="5900" max="6144" width="9.140625" style="5"/>
    <col min="6145" max="6145" width="3.140625" style="5" customWidth="1"/>
    <col min="6146" max="6146" width="7.42578125" style="5" customWidth="1"/>
    <col min="6147" max="6147" width="47.5703125" style="5" customWidth="1"/>
    <col min="6148" max="6148" width="25" style="5" customWidth="1"/>
    <col min="6149" max="6149" width="16.5703125" style="5" customWidth="1"/>
    <col min="6150" max="6150" width="16.42578125" style="5" customWidth="1"/>
    <col min="6151" max="6151" width="10.5703125" style="5" bestFit="1" customWidth="1"/>
    <col min="6152" max="6152" width="9.140625" style="5"/>
    <col min="6153" max="6154" width="0" style="5" hidden="1" customWidth="1"/>
    <col min="6155" max="6155" width="10.7109375" style="5" customWidth="1"/>
    <col min="6156" max="6400" width="9.140625" style="5"/>
    <col min="6401" max="6401" width="3.140625" style="5" customWidth="1"/>
    <col min="6402" max="6402" width="7.42578125" style="5" customWidth="1"/>
    <col min="6403" max="6403" width="47.5703125" style="5" customWidth="1"/>
    <col min="6404" max="6404" width="25" style="5" customWidth="1"/>
    <col min="6405" max="6405" width="16.5703125" style="5" customWidth="1"/>
    <col min="6406" max="6406" width="16.42578125" style="5" customWidth="1"/>
    <col min="6407" max="6407" width="10.5703125" style="5" bestFit="1" customWidth="1"/>
    <col min="6408" max="6408" width="9.140625" style="5"/>
    <col min="6409" max="6410" width="0" style="5" hidden="1" customWidth="1"/>
    <col min="6411" max="6411" width="10.7109375" style="5" customWidth="1"/>
    <col min="6412" max="6656" width="9.140625" style="5"/>
    <col min="6657" max="6657" width="3.140625" style="5" customWidth="1"/>
    <col min="6658" max="6658" width="7.42578125" style="5" customWidth="1"/>
    <col min="6659" max="6659" width="47.5703125" style="5" customWidth="1"/>
    <col min="6660" max="6660" width="25" style="5" customWidth="1"/>
    <col min="6661" max="6661" width="16.5703125" style="5" customWidth="1"/>
    <col min="6662" max="6662" width="16.42578125" style="5" customWidth="1"/>
    <col min="6663" max="6663" width="10.5703125" style="5" bestFit="1" customWidth="1"/>
    <col min="6664" max="6664" width="9.140625" style="5"/>
    <col min="6665" max="6666" width="0" style="5" hidden="1" customWidth="1"/>
    <col min="6667" max="6667" width="10.7109375" style="5" customWidth="1"/>
    <col min="6668" max="6912" width="9.140625" style="5"/>
    <col min="6913" max="6913" width="3.140625" style="5" customWidth="1"/>
    <col min="6914" max="6914" width="7.42578125" style="5" customWidth="1"/>
    <col min="6915" max="6915" width="47.5703125" style="5" customWidth="1"/>
    <col min="6916" max="6916" width="25" style="5" customWidth="1"/>
    <col min="6917" max="6917" width="16.5703125" style="5" customWidth="1"/>
    <col min="6918" max="6918" width="16.42578125" style="5" customWidth="1"/>
    <col min="6919" max="6919" width="10.5703125" style="5" bestFit="1" customWidth="1"/>
    <col min="6920" max="6920" width="9.140625" style="5"/>
    <col min="6921" max="6922" width="0" style="5" hidden="1" customWidth="1"/>
    <col min="6923" max="6923" width="10.7109375" style="5" customWidth="1"/>
    <col min="6924" max="7168" width="9.140625" style="5"/>
    <col min="7169" max="7169" width="3.140625" style="5" customWidth="1"/>
    <col min="7170" max="7170" width="7.42578125" style="5" customWidth="1"/>
    <col min="7171" max="7171" width="47.5703125" style="5" customWidth="1"/>
    <col min="7172" max="7172" width="25" style="5" customWidth="1"/>
    <col min="7173" max="7173" width="16.5703125" style="5" customWidth="1"/>
    <col min="7174" max="7174" width="16.42578125" style="5" customWidth="1"/>
    <col min="7175" max="7175" width="10.5703125" style="5" bestFit="1" customWidth="1"/>
    <col min="7176" max="7176" width="9.140625" style="5"/>
    <col min="7177" max="7178" width="0" style="5" hidden="1" customWidth="1"/>
    <col min="7179" max="7179" width="10.7109375" style="5" customWidth="1"/>
    <col min="7180" max="7424" width="9.140625" style="5"/>
    <col min="7425" max="7425" width="3.140625" style="5" customWidth="1"/>
    <col min="7426" max="7426" width="7.42578125" style="5" customWidth="1"/>
    <col min="7427" max="7427" width="47.5703125" style="5" customWidth="1"/>
    <col min="7428" max="7428" width="25" style="5" customWidth="1"/>
    <col min="7429" max="7429" width="16.5703125" style="5" customWidth="1"/>
    <col min="7430" max="7430" width="16.42578125" style="5" customWidth="1"/>
    <col min="7431" max="7431" width="10.5703125" style="5" bestFit="1" customWidth="1"/>
    <col min="7432" max="7432" width="9.140625" style="5"/>
    <col min="7433" max="7434" width="0" style="5" hidden="1" customWidth="1"/>
    <col min="7435" max="7435" width="10.7109375" style="5" customWidth="1"/>
    <col min="7436" max="7680" width="9.140625" style="5"/>
    <col min="7681" max="7681" width="3.140625" style="5" customWidth="1"/>
    <col min="7682" max="7682" width="7.42578125" style="5" customWidth="1"/>
    <col min="7683" max="7683" width="47.5703125" style="5" customWidth="1"/>
    <col min="7684" max="7684" width="25" style="5" customWidth="1"/>
    <col min="7685" max="7685" width="16.5703125" style="5" customWidth="1"/>
    <col min="7686" max="7686" width="16.42578125" style="5" customWidth="1"/>
    <col min="7687" max="7687" width="10.5703125" style="5" bestFit="1" customWidth="1"/>
    <col min="7688" max="7688" width="9.140625" style="5"/>
    <col min="7689" max="7690" width="0" style="5" hidden="1" customWidth="1"/>
    <col min="7691" max="7691" width="10.7109375" style="5" customWidth="1"/>
    <col min="7692" max="7936" width="9.140625" style="5"/>
    <col min="7937" max="7937" width="3.140625" style="5" customWidth="1"/>
    <col min="7938" max="7938" width="7.42578125" style="5" customWidth="1"/>
    <col min="7939" max="7939" width="47.5703125" style="5" customWidth="1"/>
    <col min="7940" max="7940" width="25" style="5" customWidth="1"/>
    <col min="7941" max="7941" width="16.5703125" style="5" customWidth="1"/>
    <col min="7942" max="7942" width="16.42578125" style="5" customWidth="1"/>
    <col min="7943" max="7943" width="10.5703125" style="5" bestFit="1" customWidth="1"/>
    <col min="7944" max="7944" width="9.140625" style="5"/>
    <col min="7945" max="7946" width="0" style="5" hidden="1" customWidth="1"/>
    <col min="7947" max="7947" width="10.7109375" style="5" customWidth="1"/>
    <col min="7948" max="8192" width="9.140625" style="5"/>
    <col min="8193" max="8193" width="3.140625" style="5" customWidth="1"/>
    <col min="8194" max="8194" width="7.42578125" style="5" customWidth="1"/>
    <col min="8195" max="8195" width="47.5703125" style="5" customWidth="1"/>
    <col min="8196" max="8196" width="25" style="5" customWidth="1"/>
    <col min="8197" max="8197" width="16.5703125" style="5" customWidth="1"/>
    <col min="8198" max="8198" width="16.42578125" style="5" customWidth="1"/>
    <col min="8199" max="8199" width="10.5703125" style="5" bestFit="1" customWidth="1"/>
    <col min="8200" max="8200" width="9.140625" style="5"/>
    <col min="8201" max="8202" width="0" style="5" hidden="1" customWidth="1"/>
    <col min="8203" max="8203" width="10.7109375" style="5" customWidth="1"/>
    <col min="8204" max="8448" width="9.140625" style="5"/>
    <col min="8449" max="8449" width="3.140625" style="5" customWidth="1"/>
    <col min="8450" max="8450" width="7.42578125" style="5" customWidth="1"/>
    <col min="8451" max="8451" width="47.5703125" style="5" customWidth="1"/>
    <col min="8452" max="8452" width="25" style="5" customWidth="1"/>
    <col min="8453" max="8453" width="16.5703125" style="5" customWidth="1"/>
    <col min="8454" max="8454" width="16.42578125" style="5" customWidth="1"/>
    <col min="8455" max="8455" width="10.5703125" style="5" bestFit="1" customWidth="1"/>
    <col min="8456" max="8456" width="9.140625" style="5"/>
    <col min="8457" max="8458" width="0" style="5" hidden="1" customWidth="1"/>
    <col min="8459" max="8459" width="10.7109375" style="5" customWidth="1"/>
    <col min="8460" max="8704" width="9.140625" style="5"/>
    <col min="8705" max="8705" width="3.140625" style="5" customWidth="1"/>
    <col min="8706" max="8706" width="7.42578125" style="5" customWidth="1"/>
    <col min="8707" max="8707" width="47.5703125" style="5" customWidth="1"/>
    <col min="8708" max="8708" width="25" style="5" customWidth="1"/>
    <col min="8709" max="8709" width="16.5703125" style="5" customWidth="1"/>
    <col min="8710" max="8710" width="16.42578125" style="5" customWidth="1"/>
    <col min="8711" max="8711" width="10.5703125" style="5" bestFit="1" customWidth="1"/>
    <col min="8712" max="8712" width="9.140625" style="5"/>
    <col min="8713" max="8714" width="0" style="5" hidden="1" customWidth="1"/>
    <col min="8715" max="8715" width="10.7109375" style="5" customWidth="1"/>
    <col min="8716" max="8960" width="9.140625" style="5"/>
    <col min="8961" max="8961" width="3.140625" style="5" customWidth="1"/>
    <col min="8962" max="8962" width="7.42578125" style="5" customWidth="1"/>
    <col min="8963" max="8963" width="47.5703125" style="5" customWidth="1"/>
    <col min="8964" max="8964" width="25" style="5" customWidth="1"/>
    <col min="8965" max="8965" width="16.5703125" style="5" customWidth="1"/>
    <col min="8966" max="8966" width="16.42578125" style="5" customWidth="1"/>
    <col min="8967" max="8967" width="10.5703125" style="5" bestFit="1" customWidth="1"/>
    <col min="8968" max="8968" width="9.140625" style="5"/>
    <col min="8969" max="8970" width="0" style="5" hidden="1" customWidth="1"/>
    <col min="8971" max="8971" width="10.7109375" style="5" customWidth="1"/>
    <col min="8972" max="9216" width="9.140625" style="5"/>
    <col min="9217" max="9217" width="3.140625" style="5" customWidth="1"/>
    <col min="9218" max="9218" width="7.42578125" style="5" customWidth="1"/>
    <col min="9219" max="9219" width="47.5703125" style="5" customWidth="1"/>
    <col min="9220" max="9220" width="25" style="5" customWidth="1"/>
    <col min="9221" max="9221" width="16.5703125" style="5" customWidth="1"/>
    <col min="9222" max="9222" width="16.42578125" style="5" customWidth="1"/>
    <col min="9223" max="9223" width="10.5703125" style="5" bestFit="1" customWidth="1"/>
    <col min="9224" max="9224" width="9.140625" style="5"/>
    <col min="9225" max="9226" width="0" style="5" hidden="1" customWidth="1"/>
    <col min="9227" max="9227" width="10.7109375" style="5" customWidth="1"/>
    <col min="9228" max="9472" width="9.140625" style="5"/>
    <col min="9473" max="9473" width="3.140625" style="5" customWidth="1"/>
    <col min="9474" max="9474" width="7.42578125" style="5" customWidth="1"/>
    <col min="9475" max="9475" width="47.5703125" style="5" customWidth="1"/>
    <col min="9476" max="9476" width="25" style="5" customWidth="1"/>
    <col min="9477" max="9477" width="16.5703125" style="5" customWidth="1"/>
    <col min="9478" max="9478" width="16.42578125" style="5" customWidth="1"/>
    <col min="9479" max="9479" width="10.5703125" style="5" bestFit="1" customWidth="1"/>
    <col min="9480" max="9480" width="9.140625" style="5"/>
    <col min="9481" max="9482" width="0" style="5" hidden="1" customWidth="1"/>
    <col min="9483" max="9483" width="10.7109375" style="5" customWidth="1"/>
    <col min="9484" max="9728" width="9.140625" style="5"/>
    <col min="9729" max="9729" width="3.140625" style="5" customWidth="1"/>
    <col min="9730" max="9730" width="7.42578125" style="5" customWidth="1"/>
    <col min="9731" max="9731" width="47.5703125" style="5" customWidth="1"/>
    <col min="9732" max="9732" width="25" style="5" customWidth="1"/>
    <col min="9733" max="9733" width="16.5703125" style="5" customWidth="1"/>
    <col min="9734" max="9734" width="16.42578125" style="5" customWidth="1"/>
    <col min="9735" max="9735" width="10.5703125" style="5" bestFit="1" customWidth="1"/>
    <col min="9736" max="9736" width="9.140625" style="5"/>
    <col min="9737" max="9738" width="0" style="5" hidden="1" customWidth="1"/>
    <col min="9739" max="9739" width="10.7109375" style="5" customWidth="1"/>
    <col min="9740" max="9984" width="9.140625" style="5"/>
    <col min="9985" max="9985" width="3.140625" style="5" customWidth="1"/>
    <col min="9986" max="9986" width="7.42578125" style="5" customWidth="1"/>
    <col min="9987" max="9987" width="47.5703125" style="5" customWidth="1"/>
    <col min="9988" max="9988" width="25" style="5" customWidth="1"/>
    <col min="9989" max="9989" width="16.5703125" style="5" customWidth="1"/>
    <col min="9990" max="9990" width="16.42578125" style="5" customWidth="1"/>
    <col min="9991" max="9991" width="10.5703125" style="5" bestFit="1" customWidth="1"/>
    <col min="9992" max="9992" width="9.140625" style="5"/>
    <col min="9993" max="9994" width="0" style="5" hidden="1" customWidth="1"/>
    <col min="9995" max="9995" width="10.7109375" style="5" customWidth="1"/>
    <col min="9996" max="10240" width="9.140625" style="5"/>
    <col min="10241" max="10241" width="3.140625" style="5" customWidth="1"/>
    <col min="10242" max="10242" width="7.42578125" style="5" customWidth="1"/>
    <col min="10243" max="10243" width="47.5703125" style="5" customWidth="1"/>
    <col min="10244" max="10244" width="25" style="5" customWidth="1"/>
    <col min="10245" max="10245" width="16.5703125" style="5" customWidth="1"/>
    <col min="10246" max="10246" width="16.42578125" style="5" customWidth="1"/>
    <col min="10247" max="10247" width="10.5703125" style="5" bestFit="1" customWidth="1"/>
    <col min="10248" max="10248" width="9.140625" style="5"/>
    <col min="10249" max="10250" width="0" style="5" hidden="1" customWidth="1"/>
    <col min="10251" max="10251" width="10.7109375" style="5" customWidth="1"/>
    <col min="10252" max="10496" width="9.140625" style="5"/>
    <col min="10497" max="10497" width="3.140625" style="5" customWidth="1"/>
    <col min="10498" max="10498" width="7.42578125" style="5" customWidth="1"/>
    <col min="10499" max="10499" width="47.5703125" style="5" customWidth="1"/>
    <col min="10500" max="10500" width="25" style="5" customWidth="1"/>
    <col min="10501" max="10501" width="16.5703125" style="5" customWidth="1"/>
    <col min="10502" max="10502" width="16.42578125" style="5" customWidth="1"/>
    <col min="10503" max="10503" width="10.5703125" style="5" bestFit="1" customWidth="1"/>
    <col min="10504" max="10504" width="9.140625" style="5"/>
    <col min="10505" max="10506" width="0" style="5" hidden="1" customWidth="1"/>
    <col min="10507" max="10507" width="10.7109375" style="5" customWidth="1"/>
    <col min="10508" max="10752" width="9.140625" style="5"/>
    <col min="10753" max="10753" width="3.140625" style="5" customWidth="1"/>
    <col min="10754" max="10754" width="7.42578125" style="5" customWidth="1"/>
    <col min="10755" max="10755" width="47.5703125" style="5" customWidth="1"/>
    <col min="10756" max="10756" width="25" style="5" customWidth="1"/>
    <col min="10757" max="10757" width="16.5703125" style="5" customWidth="1"/>
    <col min="10758" max="10758" width="16.42578125" style="5" customWidth="1"/>
    <col min="10759" max="10759" width="10.5703125" style="5" bestFit="1" customWidth="1"/>
    <col min="10760" max="10760" width="9.140625" style="5"/>
    <col min="10761" max="10762" width="0" style="5" hidden="1" customWidth="1"/>
    <col min="10763" max="10763" width="10.7109375" style="5" customWidth="1"/>
    <col min="10764" max="11008" width="9.140625" style="5"/>
    <col min="11009" max="11009" width="3.140625" style="5" customWidth="1"/>
    <col min="11010" max="11010" width="7.42578125" style="5" customWidth="1"/>
    <col min="11011" max="11011" width="47.5703125" style="5" customWidth="1"/>
    <col min="11012" max="11012" width="25" style="5" customWidth="1"/>
    <col min="11013" max="11013" width="16.5703125" style="5" customWidth="1"/>
    <col min="11014" max="11014" width="16.42578125" style="5" customWidth="1"/>
    <col min="11015" max="11015" width="10.5703125" style="5" bestFit="1" customWidth="1"/>
    <col min="11016" max="11016" width="9.140625" style="5"/>
    <col min="11017" max="11018" width="0" style="5" hidden="1" customWidth="1"/>
    <col min="11019" max="11019" width="10.7109375" style="5" customWidth="1"/>
    <col min="11020" max="11264" width="9.140625" style="5"/>
    <col min="11265" max="11265" width="3.140625" style="5" customWidth="1"/>
    <col min="11266" max="11266" width="7.42578125" style="5" customWidth="1"/>
    <col min="11267" max="11267" width="47.5703125" style="5" customWidth="1"/>
    <col min="11268" max="11268" width="25" style="5" customWidth="1"/>
    <col min="11269" max="11269" width="16.5703125" style="5" customWidth="1"/>
    <col min="11270" max="11270" width="16.42578125" style="5" customWidth="1"/>
    <col min="11271" max="11271" width="10.5703125" style="5" bestFit="1" customWidth="1"/>
    <col min="11272" max="11272" width="9.140625" style="5"/>
    <col min="11273" max="11274" width="0" style="5" hidden="1" customWidth="1"/>
    <col min="11275" max="11275" width="10.7109375" style="5" customWidth="1"/>
    <col min="11276" max="11520" width="9.140625" style="5"/>
    <col min="11521" max="11521" width="3.140625" style="5" customWidth="1"/>
    <col min="11522" max="11522" width="7.42578125" style="5" customWidth="1"/>
    <col min="11523" max="11523" width="47.5703125" style="5" customWidth="1"/>
    <col min="11524" max="11524" width="25" style="5" customWidth="1"/>
    <col min="11525" max="11525" width="16.5703125" style="5" customWidth="1"/>
    <col min="11526" max="11526" width="16.42578125" style="5" customWidth="1"/>
    <col min="11527" max="11527" width="10.5703125" style="5" bestFit="1" customWidth="1"/>
    <col min="11528" max="11528" width="9.140625" style="5"/>
    <col min="11529" max="11530" width="0" style="5" hidden="1" customWidth="1"/>
    <col min="11531" max="11531" width="10.7109375" style="5" customWidth="1"/>
    <col min="11532" max="11776" width="9.140625" style="5"/>
    <col min="11777" max="11777" width="3.140625" style="5" customWidth="1"/>
    <col min="11778" max="11778" width="7.42578125" style="5" customWidth="1"/>
    <col min="11779" max="11779" width="47.5703125" style="5" customWidth="1"/>
    <col min="11780" max="11780" width="25" style="5" customWidth="1"/>
    <col min="11781" max="11781" width="16.5703125" style="5" customWidth="1"/>
    <col min="11782" max="11782" width="16.42578125" style="5" customWidth="1"/>
    <col min="11783" max="11783" width="10.5703125" style="5" bestFit="1" customWidth="1"/>
    <col min="11784" max="11784" width="9.140625" style="5"/>
    <col min="11785" max="11786" width="0" style="5" hidden="1" customWidth="1"/>
    <col min="11787" max="11787" width="10.7109375" style="5" customWidth="1"/>
    <col min="11788" max="12032" width="9.140625" style="5"/>
    <col min="12033" max="12033" width="3.140625" style="5" customWidth="1"/>
    <col min="12034" max="12034" width="7.42578125" style="5" customWidth="1"/>
    <col min="12035" max="12035" width="47.5703125" style="5" customWidth="1"/>
    <col min="12036" max="12036" width="25" style="5" customWidth="1"/>
    <col min="12037" max="12037" width="16.5703125" style="5" customWidth="1"/>
    <col min="12038" max="12038" width="16.42578125" style="5" customWidth="1"/>
    <col min="12039" max="12039" width="10.5703125" style="5" bestFit="1" customWidth="1"/>
    <col min="12040" max="12040" width="9.140625" style="5"/>
    <col min="12041" max="12042" width="0" style="5" hidden="1" customWidth="1"/>
    <col min="12043" max="12043" width="10.7109375" style="5" customWidth="1"/>
    <col min="12044" max="12288" width="9.140625" style="5"/>
    <col min="12289" max="12289" width="3.140625" style="5" customWidth="1"/>
    <col min="12290" max="12290" width="7.42578125" style="5" customWidth="1"/>
    <col min="12291" max="12291" width="47.5703125" style="5" customWidth="1"/>
    <col min="12292" max="12292" width="25" style="5" customWidth="1"/>
    <col min="12293" max="12293" width="16.5703125" style="5" customWidth="1"/>
    <col min="12294" max="12294" width="16.42578125" style="5" customWidth="1"/>
    <col min="12295" max="12295" width="10.5703125" style="5" bestFit="1" customWidth="1"/>
    <col min="12296" max="12296" width="9.140625" style="5"/>
    <col min="12297" max="12298" width="0" style="5" hidden="1" customWidth="1"/>
    <col min="12299" max="12299" width="10.7109375" style="5" customWidth="1"/>
    <col min="12300" max="12544" width="9.140625" style="5"/>
    <col min="12545" max="12545" width="3.140625" style="5" customWidth="1"/>
    <col min="12546" max="12546" width="7.42578125" style="5" customWidth="1"/>
    <col min="12547" max="12547" width="47.5703125" style="5" customWidth="1"/>
    <col min="12548" max="12548" width="25" style="5" customWidth="1"/>
    <col min="12549" max="12549" width="16.5703125" style="5" customWidth="1"/>
    <col min="12550" max="12550" width="16.42578125" style="5" customWidth="1"/>
    <col min="12551" max="12551" width="10.5703125" style="5" bestFit="1" customWidth="1"/>
    <col min="12552" max="12552" width="9.140625" style="5"/>
    <col min="12553" max="12554" width="0" style="5" hidden="1" customWidth="1"/>
    <col min="12555" max="12555" width="10.7109375" style="5" customWidth="1"/>
    <col min="12556" max="12800" width="9.140625" style="5"/>
    <col min="12801" max="12801" width="3.140625" style="5" customWidth="1"/>
    <col min="12802" max="12802" width="7.42578125" style="5" customWidth="1"/>
    <col min="12803" max="12803" width="47.5703125" style="5" customWidth="1"/>
    <col min="12804" max="12804" width="25" style="5" customWidth="1"/>
    <col min="12805" max="12805" width="16.5703125" style="5" customWidth="1"/>
    <col min="12806" max="12806" width="16.42578125" style="5" customWidth="1"/>
    <col min="12807" max="12807" width="10.5703125" style="5" bestFit="1" customWidth="1"/>
    <col min="12808" max="12808" width="9.140625" style="5"/>
    <col min="12809" max="12810" width="0" style="5" hidden="1" customWidth="1"/>
    <col min="12811" max="12811" width="10.7109375" style="5" customWidth="1"/>
    <col min="12812" max="13056" width="9.140625" style="5"/>
    <col min="13057" max="13057" width="3.140625" style="5" customWidth="1"/>
    <col min="13058" max="13058" width="7.42578125" style="5" customWidth="1"/>
    <col min="13059" max="13059" width="47.5703125" style="5" customWidth="1"/>
    <col min="13060" max="13060" width="25" style="5" customWidth="1"/>
    <col min="13061" max="13061" width="16.5703125" style="5" customWidth="1"/>
    <col min="13062" max="13062" width="16.42578125" style="5" customWidth="1"/>
    <col min="13063" max="13063" width="10.5703125" style="5" bestFit="1" customWidth="1"/>
    <col min="13064" max="13064" width="9.140625" style="5"/>
    <col min="13065" max="13066" width="0" style="5" hidden="1" customWidth="1"/>
    <col min="13067" max="13067" width="10.7109375" style="5" customWidth="1"/>
    <col min="13068" max="13312" width="9.140625" style="5"/>
    <col min="13313" max="13313" width="3.140625" style="5" customWidth="1"/>
    <col min="13314" max="13314" width="7.42578125" style="5" customWidth="1"/>
    <col min="13315" max="13315" width="47.5703125" style="5" customWidth="1"/>
    <col min="13316" max="13316" width="25" style="5" customWidth="1"/>
    <col min="13317" max="13317" width="16.5703125" style="5" customWidth="1"/>
    <col min="13318" max="13318" width="16.42578125" style="5" customWidth="1"/>
    <col min="13319" max="13319" width="10.5703125" style="5" bestFit="1" customWidth="1"/>
    <col min="13320" max="13320" width="9.140625" style="5"/>
    <col min="13321" max="13322" width="0" style="5" hidden="1" customWidth="1"/>
    <col min="13323" max="13323" width="10.7109375" style="5" customWidth="1"/>
    <col min="13324" max="13568" width="9.140625" style="5"/>
    <col min="13569" max="13569" width="3.140625" style="5" customWidth="1"/>
    <col min="13570" max="13570" width="7.42578125" style="5" customWidth="1"/>
    <col min="13571" max="13571" width="47.5703125" style="5" customWidth="1"/>
    <col min="13572" max="13572" width="25" style="5" customWidth="1"/>
    <col min="13573" max="13573" width="16.5703125" style="5" customWidth="1"/>
    <col min="13574" max="13574" width="16.42578125" style="5" customWidth="1"/>
    <col min="13575" max="13575" width="10.5703125" style="5" bestFit="1" customWidth="1"/>
    <col min="13576" max="13576" width="9.140625" style="5"/>
    <col min="13577" max="13578" width="0" style="5" hidden="1" customWidth="1"/>
    <col min="13579" max="13579" width="10.7109375" style="5" customWidth="1"/>
    <col min="13580" max="13824" width="9.140625" style="5"/>
    <col min="13825" max="13825" width="3.140625" style="5" customWidth="1"/>
    <col min="13826" max="13826" width="7.42578125" style="5" customWidth="1"/>
    <col min="13827" max="13827" width="47.5703125" style="5" customWidth="1"/>
    <col min="13828" max="13828" width="25" style="5" customWidth="1"/>
    <col min="13829" max="13829" width="16.5703125" style="5" customWidth="1"/>
    <col min="13830" max="13830" width="16.42578125" style="5" customWidth="1"/>
    <col min="13831" max="13831" width="10.5703125" style="5" bestFit="1" customWidth="1"/>
    <col min="13832" max="13832" width="9.140625" style="5"/>
    <col min="13833" max="13834" width="0" style="5" hidden="1" customWidth="1"/>
    <col min="13835" max="13835" width="10.7109375" style="5" customWidth="1"/>
    <col min="13836" max="14080" width="9.140625" style="5"/>
    <col min="14081" max="14081" width="3.140625" style="5" customWidth="1"/>
    <col min="14082" max="14082" width="7.42578125" style="5" customWidth="1"/>
    <col min="14083" max="14083" width="47.5703125" style="5" customWidth="1"/>
    <col min="14084" max="14084" width="25" style="5" customWidth="1"/>
    <col min="14085" max="14085" width="16.5703125" style="5" customWidth="1"/>
    <col min="14086" max="14086" width="16.42578125" style="5" customWidth="1"/>
    <col min="14087" max="14087" width="10.5703125" style="5" bestFit="1" customWidth="1"/>
    <col min="14088" max="14088" width="9.140625" style="5"/>
    <col min="14089" max="14090" width="0" style="5" hidden="1" customWidth="1"/>
    <col min="14091" max="14091" width="10.7109375" style="5" customWidth="1"/>
    <col min="14092" max="14336" width="9.140625" style="5"/>
    <col min="14337" max="14337" width="3.140625" style="5" customWidth="1"/>
    <col min="14338" max="14338" width="7.42578125" style="5" customWidth="1"/>
    <col min="14339" max="14339" width="47.5703125" style="5" customWidth="1"/>
    <col min="14340" max="14340" width="25" style="5" customWidth="1"/>
    <col min="14341" max="14341" width="16.5703125" style="5" customWidth="1"/>
    <col min="14342" max="14342" width="16.42578125" style="5" customWidth="1"/>
    <col min="14343" max="14343" width="10.5703125" style="5" bestFit="1" customWidth="1"/>
    <col min="14344" max="14344" width="9.140625" style="5"/>
    <col min="14345" max="14346" width="0" style="5" hidden="1" customWidth="1"/>
    <col min="14347" max="14347" width="10.7109375" style="5" customWidth="1"/>
    <col min="14348" max="14592" width="9.140625" style="5"/>
    <col min="14593" max="14593" width="3.140625" style="5" customWidth="1"/>
    <col min="14594" max="14594" width="7.42578125" style="5" customWidth="1"/>
    <col min="14595" max="14595" width="47.5703125" style="5" customWidth="1"/>
    <col min="14596" max="14596" width="25" style="5" customWidth="1"/>
    <col min="14597" max="14597" width="16.5703125" style="5" customWidth="1"/>
    <col min="14598" max="14598" width="16.42578125" style="5" customWidth="1"/>
    <col min="14599" max="14599" width="10.5703125" style="5" bestFit="1" customWidth="1"/>
    <col min="14600" max="14600" width="9.140625" style="5"/>
    <col min="14601" max="14602" width="0" style="5" hidden="1" customWidth="1"/>
    <col min="14603" max="14603" width="10.7109375" style="5" customWidth="1"/>
    <col min="14604" max="14848" width="9.140625" style="5"/>
    <col min="14849" max="14849" width="3.140625" style="5" customWidth="1"/>
    <col min="14850" max="14850" width="7.42578125" style="5" customWidth="1"/>
    <col min="14851" max="14851" width="47.5703125" style="5" customWidth="1"/>
    <col min="14852" max="14852" width="25" style="5" customWidth="1"/>
    <col min="14853" max="14853" width="16.5703125" style="5" customWidth="1"/>
    <col min="14854" max="14854" width="16.42578125" style="5" customWidth="1"/>
    <col min="14855" max="14855" width="10.5703125" style="5" bestFit="1" customWidth="1"/>
    <col min="14856" max="14856" width="9.140625" style="5"/>
    <col min="14857" max="14858" width="0" style="5" hidden="1" customWidth="1"/>
    <col min="14859" max="14859" width="10.7109375" style="5" customWidth="1"/>
    <col min="14860" max="15104" width="9.140625" style="5"/>
    <col min="15105" max="15105" width="3.140625" style="5" customWidth="1"/>
    <col min="15106" max="15106" width="7.42578125" style="5" customWidth="1"/>
    <col min="15107" max="15107" width="47.5703125" style="5" customWidth="1"/>
    <col min="15108" max="15108" width="25" style="5" customWidth="1"/>
    <col min="15109" max="15109" width="16.5703125" style="5" customWidth="1"/>
    <col min="15110" max="15110" width="16.42578125" style="5" customWidth="1"/>
    <col min="15111" max="15111" width="10.5703125" style="5" bestFit="1" customWidth="1"/>
    <col min="15112" max="15112" width="9.140625" style="5"/>
    <col min="15113" max="15114" width="0" style="5" hidden="1" customWidth="1"/>
    <col min="15115" max="15115" width="10.7109375" style="5" customWidth="1"/>
    <col min="15116" max="15360" width="9.140625" style="5"/>
    <col min="15361" max="15361" width="3.140625" style="5" customWidth="1"/>
    <col min="15362" max="15362" width="7.42578125" style="5" customWidth="1"/>
    <col min="15363" max="15363" width="47.5703125" style="5" customWidth="1"/>
    <col min="15364" max="15364" width="25" style="5" customWidth="1"/>
    <col min="15365" max="15365" width="16.5703125" style="5" customWidth="1"/>
    <col min="15366" max="15366" width="16.42578125" style="5" customWidth="1"/>
    <col min="15367" max="15367" width="10.5703125" style="5" bestFit="1" customWidth="1"/>
    <col min="15368" max="15368" width="9.140625" style="5"/>
    <col min="15369" max="15370" width="0" style="5" hidden="1" customWidth="1"/>
    <col min="15371" max="15371" width="10.7109375" style="5" customWidth="1"/>
    <col min="15372" max="15616" width="9.140625" style="5"/>
    <col min="15617" max="15617" width="3.140625" style="5" customWidth="1"/>
    <col min="15618" max="15618" width="7.42578125" style="5" customWidth="1"/>
    <col min="15619" max="15619" width="47.5703125" style="5" customWidth="1"/>
    <col min="15620" max="15620" width="25" style="5" customWidth="1"/>
    <col min="15621" max="15621" width="16.5703125" style="5" customWidth="1"/>
    <col min="15622" max="15622" width="16.42578125" style="5" customWidth="1"/>
    <col min="15623" max="15623" width="10.5703125" style="5" bestFit="1" customWidth="1"/>
    <col min="15624" max="15624" width="9.140625" style="5"/>
    <col min="15625" max="15626" width="0" style="5" hidden="1" customWidth="1"/>
    <col min="15627" max="15627" width="10.7109375" style="5" customWidth="1"/>
    <col min="15628" max="15872" width="9.140625" style="5"/>
    <col min="15873" max="15873" width="3.140625" style="5" customWidth="1"/>
    <col min="15874" max="15874" width="7.42578125" style="5" customWidth="1"/>
    <col min="15875" max="15875" width="47.5703125" style="5" customWidth="1"/>
    <col min="15876" max="15876" width="25" style="5" customWidth="1"/>
    <col min="15877" max="15877" width="16.5703125" style="5" customWidth="1"/>
    <col min="15878" max="15878" width="16.42578125" style="5" customWidth="1"/>
    <col min="15879" max="15879" width="10.5703125" style="5" bestFit="1" customWidth="1"/>
    <col min="15880" max="15880" width="9.140625" style="5"/>
    <col min="15881" max="15882" width="0" style="5" hidden="1" customWidth="1"/>
    <col min="15883" max="15883" width="10.7109375" style="5" customWidth="1"/>
    <col min="15884" max="16128" width="9.140625" style="5"/>
    <col min="16129" max="16129" width="3.140625" style="5" customWidth="1"/>
    <col min="16130" max="16130" width="7.42578125" style="5" customWidth="1"/>
    <col min="16131" max="16131" width="47.5703125" style="5" customWidth="1"/>
    <col min="16132" max="16132" width="25" style="5" customWidth="1"/>
    <col min="16133" max="16133" width="16.5703125" style="5" customWidth="1"/>
    <col min="16134" max="16134" width="16.42578125" style="5" customWidth="1"/>
    <col min="16135" max="16135" width="10.5703125" style="5" bestFit="1" customWidth="1"/>
    <col min="16136" max="16136" width="9.140625" style="5"/>
    <col min="16137" max="16138" width="0" style="5" hidden="1" customWidth="1"/>
    <col min="16139" max="16139" width="10.7109375" style="5" customWidth="1"/>
    <col min="16140" max="16384" width="9.140625" style="5"/>
  </cols>
  <sheetData>
    <row r="4" spans="1:13" ht="18.75">
      <c r="A4" s="1"/>
      <c r="B4" s="2" t="s">
        <v>0</v>
      </c>
      <c r="C4" s="2"/>
      <c r="D4" s="2"/>
      <c r="E4" s="2"/>
      <c r="F4" s="2"/>
      <c r="G4" s="3"/>
      <c r="H4" s="4"/>
    </row>
    <row r="5" spans="1:13" ht="48" customHeight="1">
      <c r="A5" s="6" t="s">
        <v>33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</row>
    <row r="6" spans="1:13" ht="15.75">
      <c r="B6" s="9"/>
      <c r="C6" s="9"/>
      <c r="D6" s="9"/>
      <c r="E6" s="9"/>
      <c r="F6" s="9"/>
      <c r="G6" s="10"/>
      <c r="H6" s="4"/>
    </row>
    <row r="7" spans="1:13">
      <c r="I7" s="11"/>
    </row>
    <row r="8" spans="1:13">
      <c r="I8" s="11"/>
    </row>
    <row r="9" spans="1:13" ht="47.25" customHeight="1">
      <c r="B9" s="1"/>
      <c r="C9" s="1"/>
      <c r="D9" s="57" t="s">
        <v>2</v>
      </c>
      <c r="E9" s="13">
        <v>6</v>
      </c>
      <c r="G9" s="1"/>
      <c r="H9" s="1"/>
    </row>
    <row r="10" spans="1:13" ht="15.75">
      <c r="B10" s="1"/>
      <c r="C10" s="1"/>
      <c r="D10" s="1" t="s">
        <v>3</v>
      </c>
      <c r="E10" s="13">
        <v>8</v>
      </c>
      <c r="F10" s="1"/>
      <c r="G10" s="1"/>
      <c r="H10" s="1"/>
    </row>
    <row r="11" spans="1:13" ht="65.25" customHeight="1">
      <c r="B11" s="14" t="s">
        <v>4</v>
      </c>
      <c r="C11" s="14" t="s">
        <v>5</v>
      </c>
      <c r="D11" s="15" t="s">
        <v>6</v>
      </c>
      <c r="E11" s="16" t="s">
        <v>7</v>
      </c>
      <c r="F11" s="16" t="s">
        <v>8</v>
      </c>
      <c r="G11" s="17"/>
      <c r="H11" s="18"/>
    </row>
    <row r="12" spans="1:13" s="19" customFormat="1" ht="34.5" customHeight="1">
      <c r="B12" s="20">
        <v>1</v>
      </c>
      <c r="C12" s="21" t="s">
        <v>9</v>
      </c>
      <c r="D12" s="22" t="s">
        <v>10</v>
      </c>
      <c r="E12" s="23">
        <f>'[10]зар.плата педагог'!K15</f>
        <v>482.47</v>
      </c>
      <c r="F12" s="24">
        <f>E12/$E$9</f>
        <v>80.411666666666676</v>
      </c>
      <c r="G12" s="25"/>
      <c r="H12" s="25"/>
      <c r="I12" s="26"/>
      <c r="J12" s="27"/>
      <c r="K12" s="26"/>
      <c r="L12" s="26"/>
    </row>
    <row r="13" spans="1:13" s="19" customFormat="1" ht="27" customHeight="1">
      <c r="B13" s="20">
        <v>2</v>
      </c>
      <c r="C13" s="28" t="s">
        <v>11</v>
      </c>
      <c r="D13" s="22" t="s">
        <v>10</v>
      </c>
      <c r="E13" s="23">
        <f>E12*30.2%</f>
        <v>145.70594</v>
      </c>
      <c r="F13" s="24">
        <f>E13/$E$9</f>
        <v>24.284323333333333</v>
      </c>
      <c r="G13" s="25"/>
      <c r="H13" s="25"/>
      <c r="I13" s="26"/>
      <c r="J13" s="26"/>
      <c r="K13" s="27"/>
      <c r="L13" s="26"/>
      <c r="M13" s="29"/>
    </row>
    <row r="14" spans="1:13" s="19" customFormat="1" ht="27" hidden="1" customHeight="1">
      <c r="B14" s="20">
        <v>3</v>
      </c>
      <c r="C14" s="28" t="s">
        <v>12</v>
      </c>
      <c r="D14" s="22" t="s">
        <v>10</v>
      </c>
      <c r="E14" s="23">
        <f>[10]мат.затраты!F13</f>
        <v>0</v>
      </c>
      <c r="F14" s="24">
        <f>E14/$E$9</f>
        <v>0</v>
      </c>
      <c r="G14" s="30"/>
      <c r="H14" s="30"/>
      <c r="I14" s="31"/>
      <c r="K14" s="29"/>
      <c r="M14" s="29"/>
    </row>
    <row r="15" spans="1:13" s="19" customFormat="1" ht="36" hidden="1" customHeight="1">
      <c r="B15" s="20">
        <v>4</v>
      </c>
      <c r="C15" s="21" t="s">
        <v>13</v>
      </c>
      <c r="D15" s="22" t="s">
        <v>10</v>
      </c>
      <c r="E15" s="32">
        <f>'[10]амортизационные отчисления'!G12</f>
        <v>0</v>
      </c>
      <c r="F15" s="24">
        <f>E15/$E$9</f>
        <v>0</v>
      </c>
      <c r="G15" s="30"/>
      <c r="H15" s="30"/>
      <c r="I15" s="31"/>
      <c r="K15" s="29"/>
      <c r="M15" s="29"/>
    </row>
    <row r="16" spans="1:13" s="33" customFormat="1" ht="27" customHeight="1">
      <c r="B16" s="34">
        <v>3</v>
      </c>
      <c r="C16" s="35" t="s">
        <v>14</v>
      </c>
      <c r="D16" s="22" t="s">
        <v>10</v>
      </c>
      <c r="E16" s="36">
        <f>E12*'[2]к-т накл.расходов общий юг'!$I$22</f>
        <v>260.53380000000004</v>
      </c>
      <c r="F16" s="24">
        <f>E16/$E$9</f>
        <v>43.422300000000007</v>
      </c>
      <c r="G16" s="37"/>
      <c r="H16" s="37"/>
      <c r="I16" s="38"/>
      <c r="K16" s="39"/>
      <c r="M16" s="39"/>
    </row>
    <row r="17" spans="2:11" s="44" customFormat="1" ht="27" customHeight="1">
      <c r="B17" s="34">
        <v>4</v>
      </c>
      <c r="C17" s="40" t="s">
        <v>15</v>
      </c>
      <c r="D17" s="22" t="s">
        <v>10</v>
      </c>
      <c r="E17" s="41">
        <f>ROUND(E12+E13+E14+E16+E15,2)</f>
        <v>888.71</v>
      </c>
      <c r="F17" s="42">
        <f>ROUND(F12+F13+F14+F16+F15,2)</f>
        <v>148.12</v>
      </c>
      <c r="G17" s="43"/>
      <c r="H17" s="43"/>
    </row>
    <row r="18" spans="2:11" s="44" customFormat="1" ht="27" customHeight="1">
      <c r="B18" s="34">
        <v>5</v>
      </c>
      <c r="C18" s="40" t="s">
        <v>16</v>
      </c>
      <c r="D18" s="22" t="s">
        <v>17</v>
      </c>
      <c r="E18" s="45">
        <v>1</v>
      </c>
      <c r="F18" s="46">
        <v>1</v>
      </c>
      <c r="G18" s="43"/>
      <c r="H18" s="43"/>
    </row>
    <row r="19" spans="2:11" ht="27" customHeight="1">
      <c r="B19" s="34">
        <v>6</v>
      </c>
      <c r="C19" s="47" t="s">
        <v>18</v>
      </c>
      <c r="D19" s="22" t="s">
        <v>10</v>
      </c>
      <c r="E19" s="41">
        <f>ROUND(E17*E18%,2)</f>
        <v>8.89</v>
      </c>
      <c r="F19" s="42">
        <f>ROUND(F17*F18%,2)</f>
        <v>1.48</v>
      </c>
      <c r="G19" s="17"/>
      <c r="H19" s="18"/>
    </row>
    <row r="20" spans="2:11" ht="27" customHeight="1">
      <c r="B20" s="34">
        <v>7</v>
      </c>
      <c r="C20" s="47" t="s">
        <v>19</v>
      </c>
      <c r="D20" s="22" t="s">
        <v>10</v>
      </c>
      <c r="E20" s="41">
        <f>ROUND(E17+E19,2)</f>
        <v>897.6</v>
      </c>
      <c r="F20" s="42">
        <f>ROUND(F17+F19,2)</f>
        <v>149.6</v>
      </c>
      <c r="G20" s="17"/>
      <c r="H20" s="18"/>
    </row>
    <row r="21" spans="2:11" ht="43.5" customHeight="1">
      <c r="B21" s="34">
        <v>8</v>
      </c>
      <c r="C21" s="48" t="s">
        <v>20</v>
      </c>
      <c r="D21" s="22" t="s">
        <v>10</v>
      </c>
      <c r="E21" s="45"/>
      <c r="F21" s="49">
        <f>ROUND(F20,0)</f>
        <v>150</v>
      </c>
      <c r="G21" s="50"/>
      <c r="H21" s="58"/>
    </row>
    <row r="22" spans="2:11" ht="33" customHeight="1">
      <c r="B22" s="34">
        <v>9</v>
      </c>
      <c r="C22" s="48" t="s">
        <v>21</v>
      </c>
      <c r="D22" s="22" t="s">
        <v>10</v>
      </c>
      <c r="E22" s="45"/>
      <c r="F22" s="49">
        <f>F21*E10</f>
        <v>1200</v>
      </c>
      <c r="G22" s="50"/>
      <c r="H22" s="18"/>
      <c r="K22" s="53"/>
    </row>
    <row r="23" spans="2:11" ht="15.75">
      <c r="B23" s="1"/>
      <c r="E23" s="54"/>
      <c r="F23" s="1"/>
      <c r="G23" s="50"/>
      <c r="H23" s="18"/>
    </row>
    <row r="24" spans="2:11" ht="15.75">
      <c r="B24" s="18" t="str">
        <f>'[10]зар.плата педагог'!B19</f>
        <v>исп.Спехина И.А.</v>
      </c>
      <c r="E24" s="1"/>
      <c r="F24" s="1"/>
      <c r="G24" s="17"/>
      <c r="H24" s="17"/>
    </row>
    <row r="25" spans="2:11" ht="15.75">
      <c r="B25" s="55" t="s">
        <v>30</v>
      </c>
      <c r="E25" s="1"/>
      <c r="F25" s="1"/>
      <c r="G25" s="17"/>
      <c r="H25" s="17"/>
    </row>
    <row r="26" spans="2:11">
      <c r="G26" s="56"/>
      <c r="H26" s="56"/>
    </row>
    <row r="27" spans="2:11">
      <c r="G27" s="56"/>
      <c r="H27" s="56"/>
    </row>
    <row r="28" spans="2:11">
      <c r="G28" s="56"/>
      <c r="H28" s="56"/>
    </row>
    <row r="29" spans="2:11">
      <c r="G29" s="56"/>
      <c r="H29" s="56"/>
    </row>
    <row r="30" spans="2:11">
      <c r="G30" s="56"/>
      <c r="H30" s="56"/>
    </row>
    <row r="31" spans="2:11">
      <c r="G31" s="56"/>
      <c r="H31" s="56"/>
    </row>
    <row r="32" spans="2:11">
      <c r="G32" s="56"/>
      <c r="H32" s="56"/>
    </row>
    <row r="33" spans="7:8">
      <c r="G33" s="56"/>
      <c r="H33" s="56"/>
    </row>
    <row r="34" spans="7:8">
      <c r="G34" s="56"/>
      <c r="H34" s="56"/>
    </row>
    <row r="35" spans="7:8">
      <c r="G35" s="56"/>
      <c r="H35" s="56"/>
    </row>
    <row r="36" spans="7:8">
      <c r="G36" s="56"/>
      <c r="H36" s="56"/>
    </row>
    <row r="37" spans="7:8">
      <c r="G37" s="56"/>
      <c r="H37" s="56"/>
    </row>
    <row r="38" spans="7:8">
      <c r="G38" s="56"/>
      <c r="H38" s="56"/>
    </row>
    <row r="39" spans="7:8">
      <c r="G39" s="56"/>
      <c r="H39" s="56"/>
    </row>
    <row r="40" spans="7:8">
      <c r="G40" s="56"/>
      <c r="H40" s="56"/>
    </row>
    <row r="41" spans="7:8">
      <c r="G41" s="56"/>
      <c r="H41" s="56"/>
    </row>
    <row r="42" spans="7:8">
      <c r="G42" s="56"/>
      <c r="H42" s="56"/>
    </row>
    <row r="43" spans="7:8">
      <c r="G43" s="56"/>
      <c r="H43" s="56"/>
    </row>
    <row r="44" spans="7:8">
      <c r="G44" s="56"/>
      <c r="H44" s="56"/>
    </row>
    <row r="45" spans="7:8">
      <c r="G45" s="56"/>
      <c r="H45" s="56"/>
    </row>
    <row r="46" spans="7:8">
      <c r="G46" s="56"/>
      <c r="H46" s="56"/>
    </row>
    <row r="47" spans="7:8">
      <c r="G47" s="56"/>
      <c r="H47" s="56"/>
    </row>
    <row r="48" spans="7:8">
      <c r="G48" s="56"/>
      <c r="H48" s="56"/>
    </row>
    <row r="49" spans="7:8">
      <c r="G49" s="56"/>
      <c r="H49" s="56"/>
    </row>
    <row r="50" spans="7:8">
      <c r="G50" s="56"/>
      <c r="H50" s="56"/>
    </row>
    <row r="51" spans="7:8">
      <c r="G51" s="56"/>
      <c r="H51" s="56"/>
    </row>
    <row r="52" spans="7:8">
      <c r="G52" s="56"/>
      <c r="H52" s="56"/>
    </row>
    <row r="53" spans="7:8">
      <c r="G53" s="56"/>
      <c r="H53" s="56"/>
    </row>
    <row r="54" spans="7:8">
      <c r="G54" s="56"/>
      <c r="H54" s="56"/>
    </row>
    <row r="55" spans="7:8">
      <c r="G55" s="56"/>
      <c r="H55" s="56"/>
    </row>
    <row r="56" spans="7:8">
      <c r="G56" s="56"/>
      <c r="H56" s="56"/>
    </row>
    <row r="57" spans="7:8">
      <c r="G57" s="56"/>
      <c r="H57" s="56"/>
    </row>
    <row r="58" spans="7:8">
      <c r="G58" s="56"/>
      <c r="H58" s="56"/>
    </row>
    <row r="59" spans="7:8">
      <c r="G59" s="56"/>
      <c r="H59" s="56"/>
    </row>
    <row r="60" spans="7:8">
      <c r="G60" s="56"/>
      <c r="H60" s="56"/>
    </row>
  </sheetData>
  <mergeCells count="3">
    <mergeCell ref="B4:F4"/>
    <mergeCell ref="A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19</vt:i4>
      </vt:variant>
    </vt:vector>
  </HeadingPairs>
  <TitlesOfParts>
    <vt:vector size="41" baseType="lpstr">
      <vt:lpstr>ритмическая мозайка </vt:lpstr>
      <vt:lpstr>художественный труд</vt:lpstr>
      <vt:lpstr>ИЗО</vt:lpstr>
      <vt:lpstr>волшебный звук</vt:lpstr>
      <vt:lpstr>ансамбль</vt:lpstr>
      <vt:lpstr>праздник</vt:lpstr>
      <vt:lpstr>анг.язык </vt:lpstr>
      <vt:lpstr>сенсорное развитие </vt:lpstr>
      <vt:lpstr>СИРС</vt:lpstr>
      <vt:lpstr>Кроха</vt:lpstr>
      <vt:lpstr> играя-читаем </vt:lpstr>
      <vt:lpstr>шахматы </vt:lpstr>
      <vt:lpstr>робототехника </vt:lpstr>
      <vt:lpstr>спорт</vt:lpstr>
      <vt:lpstr>тико</vt:lpstr>
      <vt:lpstr>юный исследователь </vt:lpstr>
      <vt:lpstr>экологическая лаборатория</vt:lpstr>
      <vt:lpstr>топотушки </vt:lpstr>
      <vt:lpstr>волшебный бисер </vt:lpstr>
      <vt:lpstr>Лист1</vt:lpstr>
      <vt:lpstr>Лист2</vt:lpstr>
      <vt:lpstr>Лист3</vt:lpstr>
      <vt:lpstr>' играя-читаем '!Область_печати</vt:lpstr>
      <vt:lpstr>'анг.язык '!Область_печати</vt:lpstr>
      <vt:lpstr>ансамбль!Область_печати</vt:lpstr>
      <vt:lpstr>'волшебный бисер '!Область_печати</vt:lpstr>
      <vt:lpstr>'волшебный звук'!Область_печати</vt:lpstr>
      <vt:lpstr>ИЗО!Область_печати</vt:lpstr>
      <vt:lpstr>Кроха!Область_печати</vt:lpstr>
      <vt:lpstr>праздник!Область_печати</vt:lpstr>
      <vt:lpstr>'ритмическая мозайка '!Область_печати</vt:lpstr>
      <vt:lpstr>'робототехника '!Область_печати</vt:lpstr>
      <vt:lpstr>'сенсорное развитие '!Область_печати</vt:lpstr>
      <vt:lpstr>СИРС!Область_печати</vt:lpstr>
      <vt:lpstr>спорт!Область_печати</vt:lpstr>
      <vt:lpstr>тико!Область_печати</vt:lpstr>
      <vt:lpstr>'топотушки '!Область_печати</vt:lpstr>
      <vt:lpstr>'художественный труд'!Область_печати</vt:lpstr>
      <vt:lpstr>'шахматы '!Область_печати</vt:lpstr>
      <vt:lpstr>'экологическая лаборатория'!Область_печати</vt:lpstr>
      <vt:lpstr>'юный исследователь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2023-05-19T05:14:01Z</dcterms:modified>
</cp:coreProperties>
</file>